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HL_BayZen\6 AGs\AG THG-Bilanzierung\BayCalc 2.1\richtige Version\"/>
    </mc:Choice>
  </mc:AlternateContent>
  <xr:revisionPtr revIDLastSave="0" documentId="8_{060BB1E3-C6A6-4BA2-8FA8-8CFABEB96956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Zusatzmodul - Mensa" sheetId="2" r:id="rId1"/>
    <sheet name="Teilbilanz Mensa" sheetId="4" r:id="rId2"/>
    <sheet name="Emissionsfaktoren Mensa" sheetId="3" r:id="rId3"/>
    <sheet name="Dropdowns" sheetId="5" r:id="rId4"/>
  </sheets>
  <definedNames>
    <definedName name="Abfall_und_Wasser">Dropdowns!#REF!</definedName>
    <definedName name="Ausschluss">Dropdowns!#REF!</definedName>
    <definedName name="Bahn_Nahverkehr" localSheetId="3">Dropdowns!#REF!</definedName>
    <definedName name="Bahn_Nahverkehr">#REF!</definedName>
    <definedName name="Bezogene_Waren_und_Dienstleistungen">Dropdowns!#REF!</definedName>
    <definedName name="Campuswahl">Dropdowns!#REF!</definedName>
    <definedName name="Datenqualitaet">Dropdowns!$D$2:$D$5</definedName>
    <definedName name="Dienstreisen">Dropdowns!#REF!</definedName>
    <definedName name="_xlnm.Print_Area" localSheetId="1">'Teilbilanz Mensa'!$B$6:$F$37</definedName>
    <definedName name="Duales_Reporting" localSheetId="1">'Teilbilanz Mensa'!#REF!</definedName>
    <definedName name="Duales_Reporting">#REF!</definedName>
    <definedName name="Energie_Strom">Dropdowns!#REF!</definedName>
    <definedName name="Energie_Wärme_Kälte">Dropdowns!#REF!</definedName>
    <definedName name="Exkursionen">Dropdowns!#REF!</definedName>
    <definedName name="Fleisch_und_alternative_Proteinlieferanten">Dropdowns!$F$15:$F$43</definedName>
    <definedName name="Gesamtcampuswahl">Dropdowns!#REF!</definedName>
    <definedName name="Gesamtemissionen" localSheetId="1">'Teilbilanz Mensa'!#REF!</definedName>
    <definedName name="Gesamtemissionen_nach_Kategorie" localSheetId="1">'Teilbilanz Mensa'!#REF!</definedName>
    <definedName name="Getränke">Dropdowns!$V$14:$V$24</definedName>
    <definedName name="Hauptcampus_Gebäude" localSheetId="1">'Teilbilanz Mensa'!#REF!</definedName>
    <definedName name="Info_Energie" localSheetId="0">'Zusatzmodul - Mensa'!$B$100</definedName>
    <definedName name="Info_Stromtarif" localSheetId="0">'Zusatzmodul - Mensa'!#REF!</definedName>
    <definedName name="Kaeltemittel">Dropdowns!#REF!</definedName>
    <definedName name="Kapitalgüter">Dropdowns!#REF!</definedName>
    <definedName name="Kategorie">Dropdowns!#REF!</definedName>
    <definedName name="Kategorie_Mensa">Dropdowns!$A$15:$A$23</definedName>
    <definedName name="Kraftstoffverbrauch">Dropdowns!#REF!</definedName>
    <definedName name="Mensa" localSheetId="3">#REF!</definedName>
    <definedName name="Mensa" localSheetId="1">'Teilbilanz Mensa'!$B$6:$G$38</definedName>
    <definedName name="Mensa">#REF!</definedName>
    <definedName name="Mobilität" localSheetId="3">#REF!</definedName>
    <definedName name="Notstrom_Erdgas_CNG__in_l" localSheetId="3">Dropdowns!#REF!</definedName>
    <definedName name="Pendeln_Mitarbeiter">Dropdowns!#REF!</definedName>
    <definedName name="Pendeln_Studierende">Dropdowns!#REF!</definedName>
    <definedName name="Reise_Gäste">Dropdowns!#REF!</definedName>
    <definedName name="Scope_1">Dropdowns!#REF!</definedName>
    <definedName name="Scope_2">Dropdowns!#REF!</definedName>
    <definedName name="Stärke_öl_oder_zuckerhaltige_Produkte">Dropdowns!$S$15:$S$44</definedName>
    <definedName name="Stromtarif01" localSheetId="0">'Zusatzmodul - Mensa'!#REF!</definedName>
    <definedName name="Stromtarif01">#REF!</definedName>
    <definedName name="Stromtarif02" localSheetId="0">'Zusatzmodul - Mensa'!#REF!</definedName>
    <definedName name="Stromtarif03" localSheetId="0">'Zusatzmodul - Mensa'!#REF!</definedName>
    <definedName name="Stromtarif04" localSheetId="0">'Zusatzmodul - Mensa'!#REF!</definedName>
    <definedName name="Stromtarif05" localSheetId="0">'Zusatzmodul - Mensa'!#REF!</definedName>
    <definedName name="Stromtarif06" localSheetId="0">'Zusatzmodul - Mensa'!#REF!</definedName>
    <definedName name="Stromtarif07" localSheetId="0">'Zusatzmodul - Mensa'!#REF!</definedName>
    <definedName name="Stromtarif08" localSheetId="0">'Zusatzmodul - Mensa'!#REF!</definedName>
    <definedName name="Stromtarif09" localSheetId="0">'Zusatzmodul - Mensa'!#REF!</definedName>
    <definedName name="Stromtarif10" localSheetId="0">'Zusatzmodul - Mensa'!#REF!</definedName>
    <definedName name="Student_Outgoing">Dropdowns!#REF!</definedName>
    <definedName name="Übernachtungen">Dropdowns!#REF!</definedName>
    <definedName name="Weitere_Emissionsquellen_Mensa">'Emissionsfaktoren Mensa'!$C$213:$C$223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G199" i="3"/>
  <c r="H199" i="3" s="1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E8" i="2"/>
  <c r="I8" i="2"/>
  <c r="L8" i="2" s="1"/>
  <c r="J8" i="2"/>
  <c r="M8" i="2" s="1"/>
  <c r="K8" i="2"/>
  <c r="N8" i="2" s="1"/>
  <c r="E9" i="2"/>
  <c r="I9" i="2"/>
  <c r="L9" i="2" s="1"/>
  <c r="J9" i="2"/>
  <c r="M9" i="2" s="1"/>
  <c r="K9" i="2"/>
  <c r="N9" i="2" s="1"/>
  <c r="E10" i="2"/>
  <c r="I10" i="2"/>
  <c r="L10" i="2" s="1"/>
  <c r="J10" i="2"/>
  <c r="M10" i="2" s="1"/>
  <c r="K10" i="2"/>
  <c r="N10" i="2" s="1"/>
  <c r="E11" i="2"/>
  <c r="I11" i="2"/>
  <c r="L11" i="2" s="1"/>
  <c r="J11" i="2"/>
  <c r="M11" i="2" s="1"/>
  <c r="K11" i="2"/>
  <c r="N11" i="2" s="1"/>
  <c r="E12" i="2"/>
  <c r="I12" i="2"/>
  <c r="L12" i="2" s="1"/>
  <c r="J12" i="2"/>
  <c r="M12" i="2" s="1"/>
  <c r="K12" i="2"/>
  <c r="N12" i="2" s="1"/>
  <c r="E13" i="2"/>
  <c r="I13" i="2"/>
  <c r="L13" i="2" s="1"/>
  <c r="J13" i="2"/>
  <c r="M13" i="2" s="1"/>
  <c r="K13" i="2"/>
  <c r="N13" i="2" s="1"/>
  <c r="E14" i="2"/>
  <c r="I14" i="2"/>
  <c r="L14" i="2" s="1"/>
  <c r="J14" i="2"/>
  <c r="M14" i="2" s="1"/>
  <c r="K14" i="2"/>
  <c r="N14" i="2" s="1"/>
  <c r="E15" i="2"/>
  <c r="I15" i="2"/>
  <c r="L15" i="2" s="1"/>
  <c r="J15" i="2"/>
  <c r="M15" i="2" s="1"/>
  <c r="K15" i="2"/>
  <c r="N15" i="2" s="1"/>
  <c r="E16" i="2"/>
  <c r="I16" i="2"/>
  <c r="L16" i="2" s="1"/>
  <c r="J16" i="2"/>
  <c r="M16" i="2" s="1"/>
  <c r="K16" i="2"/>
  <c r="N16" i="2" s="1"/>
  <c r="E17" i="2"/>
  <c r="I17" i="2"/>
  <c r="L17" i="2" s="1"/>
  <c r="J17" i="2"/>
  <c r="M17" i="2" s="1"/>
  <c r="K17" i="2"/>
  <c r="N17" i="2" s="1"/>
  <c r="E18" i="2"/>
  <c r="I18" i="2"/>
  <c r="L18" i="2" s="1"/>
  <c r="J18" i="2"/>
  <c r="M18" i="2" s="1"/>
  <c r="K18" i="2"/>
  <c r="N18" i="2" s="1"/>
  <c r="E19" i="2"/>
  <c r="I19" i="2"/>
  <c r="L19" i="2" s="1"/>
  <c r="J19" i="2"/>
  <c r="M19" i="2" s="1"/>
  <c r="K19" i="2"/>
  <c r="N19" i="2" s="1"/>
  <c r="E20" i="2"/>
  <c r="I20" i="2"/>
  <c r="L20" i="2" s="1"/>
  <c r="J20" i="2"/>
  <c r="M20" i="2" s="1"/>
  <c r="K20" i="2"/>
  <c r="N20" i="2" s="1"/>
  <c r="E21" i="2"/>
  <c r="I21" i="2"/>
  <c r="L21" i="2" s="1"/>
  <c r="J21" i="2"/>
  <c r="M21" i="2" s="1"/>
  <c r="K21" i="2"/>
  <c r="N21" i="2" s="1"/>
  <c r="E22" i="2"/>
  <c r="I22" i="2"/>
  <c r="L22" i="2" s="1"/>
  <c r="J22" i="2"/>
  <c r="M22" i="2" s="1"/>
  <c r="K22" i="2"/>
  <c r="N22" i="2" s="1"/>
  <c r="E23" i="2"/>
  <c r="I23" i="2"/>
  <c r="L23" i="2" s="1"/>
  <c r="J23" i="2"/>
  <c r="M23" i="2" s="1"/>
  <c r="K23" i="2"/>
  <c r="N23" i="2" s="1"/>
  <c r="E24" i="2"/>
  <c r="I24" i="2"/>
  <c r="L24" i="2" s="1"/>
  <c r="J24" i="2"/>
  <c r="M24" i="2" s="1"/>
  <c r="K24" i="2"/>
  <c r="N24" i="2" s="1"/>
  <c r="E25" i="2"/>
  <c r="I25" i="2"/>
  <c r="L25" i="2" s="1"/>
  <c r="J25" i="2"/>
  <c r="M25" i="2" s="1"/>
  <c r="K25" i="2"/>
  <c r="N25" i="2" s="1"/>
  <c r="E26" i="2"/>
  <c r="I26" i="2"/>
  <c r="L26" i="2" s="1"/>
  <c r="J26" i="2"/>
  <c r="M26" i="2" s="1"/>
  <c r="K26" i="2"/>
  <c r="N26" i="2" s="1"/>
  <c r="E27" i="2"/>
  <c r="I27" i="2"/>
  <c r="L27" i="2" s="1"/>
  <c r="J27" i="2"/>
  <c r="M27" i="2" s="1"/>
  <c r="K27" i="2"/>
  <c r="N27" i="2" s="1"/>
  <c r="E28" i="2"/>
  <c r="I28" i="2"/>
  <c r="L28" i="2" s="1"/>
  <c r="J28" i="2"/>
  <c r="M28" i="2" s="1"/>
  <c r="K28" i="2"/>
  <c r="N28" i="2" s="1"/>
  <c r="E29" i="2"/>
  <c r="I29" i="2"/>
  <c r="L29" i="2" s="1"/>
  <c r="J29" i="2"/>
  <c r="M29" i="2" s="1"/>
  <c r="K29" i="2"/>
  <c r="N29" i="2" s="1"/>
  <c r="E30" i="2"/>
  <c r="I30" i="2"/>
  <c r="L30" i="2" s="1"/>
  <c r="J30" i="2"/>
  <c r="M30" i="2" s="1"/>
  <c r="K30" i="2"/>
  <c r="N30" i="2" s="1"/>
  <c r="E31" i="2"/>
  <c r="I31" i="2"/>
  <c r="L31" i="2" s="1"/>
  <c r="J31" i="2"/>
  <c r="M31" i="2" s="1"/>
  <c r="K31" i="2"/>
  <c r="N31" i="2" s="1"/>
  <c r="E32" i="2"/>
  <c r="I32" i="2"/>
  <c r="L32" i="2" s="1"/>
  <c r="J32" i="2"/>
  <c r="M32" i="2" s="1"/>
  <c r="K32" i="2"/>
  <c r="N32" i="2" s="1"/>
  <c r="E33" i="2"/>
  <c r="I33" i="2"/>
  <c r="L33" i="2" s="1"/>
  <c r="J33" i="2"/>
  <c r="M33" i="2" s="1"/>
  <c r="K33" i="2"/>
  <c r="N33" i="2" s="1"/>
  <c r="E34" i="2"/>
  <c r="I34" i="2"/>
  <c r="L34" i="2" s="1"/>
  <c r="J34" i="2"/>
  <c r="M34" i="2" s="1"/>
  <c r="K34" i="2"/>
  <c r="N34" i="2" s="1"/>
  <c r="E35" i="2"/>
  <c r="I35" i="2"/>
  <c r="L35" i="2" s="1"/>
  <c r="J35" i="2"/>
  <c r="M35" i="2" s="1"/>
  <c r="K35" i="2"/>
  <c r="N35" i="2" s="1"/>
  <c r="E36" i="2"/>
  <c r="I36" i="2"/>
  <c r="L36" i="2" s="1"/>
  <c r="J36" i="2"/>
  <c r="M36" i="2" s="1"/>
  <c r="K36" i="2"/>
  <c r="N36" i="2" s="1"/>
  <c r="E37" i="2"/>
  <c r="I37" i="2"/>
  <c r="L37" i="2" s="1"/>
  <c r="J37" i="2"/>
  <c r="M37" i="2" s="1"/>
  <c r="K37" i="2"/>
  <c r="N37" i="2" s="1"/>
  <c r="E38" i="2"/>
  <c r="I38" i="2"/>
  <c r="L38" i="2" s="1"/>
  <c r="C14" i="4" s="1"/>
  <c r="J38" i="2"/>
  <c r="M38" i="2" s="1"/>
  <c r="D14" i="4" s="1"/>
  <c r="K38" i="2"/>
  <c r="N38" i="2" s="1"/>
  <c r="E14" i="4" s="1"/>
  <c r="E39" i="2"/>
  <c r="I39" i="2"/>
  <c r="L39" i="2" s="1"/>
  <c r="J39" i="2"/>
  <c r="M39" i="2" s="1"/>
  <c r="K39" i="2"/>
  <c r="N39" i="2" s="1"/>
  <c r="E40" i="2"/>
  <c r="I40" i="2"/>
  <c r="L40" i="2" s="1"/>
  <c r="J40" i="2"/>
  <c r="M40" i="2" s="1"/>
  <c r="K40" i="2"/>
  <c r="N40" i="2" s="1"/>
  <c r="E41" i="2"/>
  <c r="I41" i="2"/>
  <c r="L41" i="2" s="1"/>
  <c r="J41" i="2"/>
  <c r="M41" i="2" s="1"/>
  <c r="K41" i="2"/>
  <c r="N41" i="2" s="1"/>
  <c r="E42" i="2"/>
  <c r="I42" i="2"/>
  <c r="L42" i="2" s="1"/>
  <c r="J42" i="2"/>
  <c r="M42" i="2" s="1"/>
  <c r="K42" i="2"/>
  <c r="N42" i="2" s="1"/>
  <c r="E43" i="2"/>
  <c r="I43" i="2"/>
  <c r="L43" i="2" s="1"/>
  <c r="J43" i="2"/>
  <c r="M43" i="2" s="1"/>
  <c r="K43" i="2"/>
  <c r="N43" i="2" s="1"/>
  <c r="E44" i="2"/>
  <c r="I44" i="2"/>
  <c r="L44" i="2" s="1"/>
  <c r="J44" i="2"/>
  <c r="M44" i="2" s="1"/>
  <c r="K44" i="2"/>
  <c r="N44" i="2" s="1"/>
  <c r="E45" i="2"/>
  <c r="I45" i="2"/>
  <c r="L45" i="2" s="1"/>
  <c r="J45" i="2"/>
  <c r="M45" i="2" s="1"/>
  <c r="K45" i="2"/>
  <c r="N45" i="2" s="1"/>
  <c r="E46" i="2"/>
  <c r="I46" i="2"/>
  <c r="L46" i="2" s="1"/>
  <c r="J46" i="2"/>
  <c r="M46" i="2" s="1"/>
  <c r="K46" i="2"/>
  <c r="N46" i="2" s="1"/>
  <c r="E47" i="2"/>
  <c r="I47" i="2"/>
  <c r="L47" i="2" s="1"/>
  <c r="J47" i="2"/>
  <c r="M47" i="2" s="1"/>
  <c r="K47" i="2"/>
  <c r="N47" i="2" s="1"/>
  <c r="E48" i="2"/>
  <c r="I48" i="2"/>
  <c r="L48" i="2" s="1"/>
  <c r="C11" i="4" s="1"/>
  <c r="J48" i="2"/>
  <c r="M48" i="2" s="1"/>
  <c r="D11" i="4" s="1"/>
  <c r="K48" i="2"/>
  <c r="N48" i="2" s="1"/>
  <c r="E11" i="4" s="1"/>
  <c r="E49" i="2"/>
  <c r="I49" i="2"/>
  <c r="L49" i="2" s="1"/>
  <c r="J49" i="2"/>
  <c r="M49" i="2" s="1"/>
  <c r="K49" i="2"/>
  <c r="N49" i="2" s="1"/>
  <c r="E50" i="2"/>
  <c r="I50" i="2"/>
  <c r="L50" i="2" s="1"/>
  <c r="J50" i="2"/>
  <c r="M50" i="2" s="1"/>
  <c r="K50" i="2"/>
  <c r="N50" i="2" s="1"/>
  <c r="E51" i="2"/>
  <c r="I51" i="2"/>
  <c r="L51" i="2" s="1"/>
  <c r="J51" i="2"/>
  <c r="M51" i="2" s="1"/>
  <c r="K51" i="2"/>
  <c r="N51" i="2" s="1"/>
  <c r="E52" i="2"/>
  <c r="I52" i="2"/>
  <c r="L52" i="2" s="1"/>
  <c r="J52" i="2"/>
  <c r="M52" i="2" s="1"/>
  <c r="K52" i="2"/>
  <c r="N52" i="2" s="1"/>
  <c r="E53" i="2"/>
  <c r="I53" i="2"/>
  <c r="L53" i="2" s="1"/>
  <c r="J53" i="2"/>
  <c r="M53" i="2" s="1"/>
  <c r="K53" i="2"/>
  <c r="N53" i="2" s="1"/>
  <c r="E54" i="2"/>
  <c r="I54" i="2"/>
  <c r="L54" i="2" s="1"/>
  <c r="J54" i="2"/>
  <c r="M54" i="2" s="1"/>
  <c r="K54" i="2"/>
  <c r="N54" i="2" s="1"/>
  <c r="E55" i="2"/>
  <c r="I55" i="2"/>
  <c r="L55" i="2" s="1"/>
  <c r="J55" i="2"/>
  <c r="M55" i="2" s="1"/>
  <c r="K55" i="2"/>
  <c r="N55" i="2" s="1"/>
  <c r="E56" i="2"/>
  <c r="I56" i="2"/>
  <c r="L56" i="2" s="1"/>
  <c r="J56" i="2"/>
  <c r="M56" i="2" s="1"/>
  <c r="K56" i="2"/>
  <c r="N56" i="2" s="1"/>
  <c r="E57" i="2"/>
  <c r="I57" i="2"/>
  <c r="L57" i="2" s="1"/>
  <c r="J57" i="2"/>
  <c r="M57" i="2" s="1"/>
  <c r="K57" i="2"/>
  <c r="N57" i="2" s="1"/>
  <c r="E58" i="2"/>
  <c r="I58" i="2"/>
  <c r="L58" i="2" s="1"/>
  <c r="C16" i="4" s="1"/>
  <c r="J58" i="2"/>
  <c r="M58" i="2" s="1"/>
  <c r="D16" i="4" s="1"/>
  <c r="K58" i="2"/>
  <c r="N58" i="2" s="1"/>
  <c r="E16" i="4" s="1"/>
  <c r="E59" i="2"/>
  <c r="I59" i="2"/>
  <c r="L59" i="2" s="1"/>
  <c r="J59" i="2"/>
  <c r="M59" i="2" s="1"/>
  <c r="K59" i="2"/>
  <c r="N59" i="2" s="1"/>
  <c r="E60" i="2"/>
  <c r="I60" i="2"/>
  <c r="L60" i="2" s="1"/>
  <c r="J60" i="2"/>
  <c r="M60" i="2" s="1"/>
  <c r="K60" i="2"/>
  <c r="N60" i="2" s="1"/>
  <c r="E61" i="2"/>
  <c r="I61" i="2"/>
  <c r="L61" i="2" s="1"/>
  <c r="J61" i="2"/>
  <c r="M61" i="2" s="1"/>
  <c r="K61" i="2"/>
  <c r="N61" i="2" s="1"/>
  <c r="E62" i="2"/>
  <c r="I62" i="2"/>
  <c r="L62" i="2" s="1"/>
  <c r="J62" i="2"/>
  <c r="M62" i="2" s="1"/>
  <c r="K62" i="2"/>
  <c r="N62" i="2" s="1"/>
  <c r="E63" i="2"/>
  <c r="I63" i="2"/>
  <c r="L63" i="2" s="1"/>
  <c r="J63" i="2"/>
  <c r="M63" i="2" s="1"/>
  <c r="K63" i="2"/>
  <c r="N63" i="2" s="1"/>
  <c r="E64" i="2"/>
  <c r="I64" i="2"/>
  <c r="L64" i="2" s="1"/>
  <c r="J64" i="2"/>
  <c r="M64" i="2" s="1"/>
  <c r="K64" i="2"/>
  <c r="N64" i="2" s="1"/>
  <c r="E65" i="2"/>
  <c r="I65" i="2"/>
  <c r="L65" i="2" s="1"/>
  <c r="J65" i="2"/>
  <c r="M65" i="2" s="1"/>
  <c r="K65" i="2"/>
  <c r="N65" i="2" s="1"/>
  <c r="E66" i="2"/>
  <c r="I66" i="2"/>
  <c r="L66" i="2" s="1"/>
  <c r="J66" i="2"/>
  <c r="M66" i="2" s="1"/>
  <c r="K66" i="2"/>
  <c r="N66" i="2" s="1"/>
  <c r="E67" i="2"/>
  <c r="I67" i="2"/>
  <c r="L67" i="2" s="1"/>
  <c r="J67" i="2"/>
  <c r="M67" i="2" s="1"/>
  <c r="K67" i="2"/>
  <c r="N67" i="2" s="1"/>
  <c r="E68" i="2"/>
  <c r="I68" i="2"/>
  <c r="L68" i="2" s="1"/>
  <c r="C10" i="4" s="1"/>
  <c r="J68" i="2"/>
  <c r="M68" i="2" s="1"/>
  <c r="D10" i="4" s="1"/>
  <c r="K68" i="2"/>
  <c r="N68" i="2" s="1"/>
  <c r="E10" i="4" s="1"/>
  <c r="E69" i="2"/>
  <c r="I69" i="2"/>
  <c r="L69" i="2" s="1"/>
  <c r="J69" i="2"/>
  <c r="M69" i="2" s="1"/>
  <c r="K69" i="2"/>
  <c r="N69" i="2" s="1"/>
  <c r="E70" i="2"/>
  <c r="I70" i="2"/>
  <c r="L70" i="2" s="1"/>
  <c r="J70" i="2"/>
  <c r="M70" i="2" s="1"/>
  <c r="K70" i="2"/>
  <c r="N70" i="2" s="1"/>
  <c r="E71" i="2"/>
  <c r="I71" i="2"/>
  <c r="L71" i="2" s="1"/>
  <c r="J71" i="2"/>
  <c r="M71" i="2" s="1"/>
  <c r="K71" i="2"/>
  <c r="N71" i="2" s="1"/>
  <c r="E72" i="2"/>
  <c r="I72" i="2"/>
  <c r="L72" i="2" s="1"/>
  <c r="J72" i="2"/>
  <c r="M72" i="2" s="1"/>
  <c r="K72" i="2"/>
  <c r="N72" i="2" s="1"/>
  <c r="E73" i="2"/>
  <c r="I73" i="2"/>
  <c r="L73" i="2" s="1"/>
  <c r="J73" i="2"/>
  <c r="M73" i="2" s="1"/>
  <c r="K73" i="2"/>
  <c r="N73" i="2" s="1"/>
  <c r="E74" i="2"/>
  <c r="I74" i="2"/>
  <c r="L74" i="2" s="1"/>
  <c r="J74" i="2"/>
  <c r="M74" i="2" s="1"/>
  <c r="K74" i="2"/>
  <c r="N74" i="2" s="1"/>
  <c r="E75" i="2"/>
  <c r="I75" i="2"/>
  <c r="L75" i="2" s="1"/>
  <c r="J75" i="2"/>
  <c r="M75" i="2" s="1"/>
  <c r="K75" i="2"/>
  <c r="N75" i="2" s="1"/>
  <c r="E76" i="2"/>
  <c r="I76" i="2"/>
  <c r="L76" i="2" s="1"/>
  <c r="J76" i="2"/>
  <c r="M76" i="2" s="1"/>
  <c r="K76" i="2"/>
  <c r="N76" i="2" s="1"/>
  <c r="E77" i="2"/>
  <c r="I77" i="2"/>
  <c r="L77" i="2" s="1"/>
  <c r="J77" i="2"/>
  <c r="M77" i="2" s="1"/>
  <c r="K77" i="2"/>
  <c r="N77" i="2" s="1"/>
  <c r="E78" i="2"/>
  <c r="I78" i="2"/>
  <c r="L78" i="2" s="1"/>
  <c r="C9" i="4" s="1"/>
  <c r="J78" i="2"/>
  <c r="M78" i="2" s="1"/>
  <c r="D9" i="4" s="1"/>
  <c r="K78" i="2"/>
  <c r="N78" i="2" s="1"/>
  <c r="E9" i="4" s="1"/>
  <c r="E79" i="2"/>
  <c r="I79" i="2"/>
  <c r="L79" i="2" s="1"/>
  <c r="J79" i="2"/>
  <c r="M79" i="2" s="1"/>
  <c r="K79" i="2"/>
  <c r="N79" i="2" s="1"/>
  <c r="E80" i="2"/>
  <c r="I80" i="2"/>
  <c r="L80" i="2" s="1"/>
  <c r="J80" i="2"/>
  <c r="M80" i="2" s="1"/>
  <c r="K80" i="2"/>
  <c r="N80" i="2" s="1"/>
  <c r="E81" i="2"/>
  <c r="I81" i="2"/>
  <c r="L81" i="2" s="1"/>
  <c r="J81" i="2"/>
  <c r="M81" i="2" s="1"/>
  <c r="K81" i="2"/>
  <c r="N81" i="2" s="1"/>
  <c r="E82" i="2"/>
  <c r="I82" i="2"/>
  <c r="L82" i="2" s="1"/>
  <c r="J82" i="2"/>
  <c r="M82" i="2" s="1"/>
  <c r="K82" i="2"/>
  <c r="N82" i="2" s="1"/>
  <c r="E83" i="2"/>
  <c r="I83" i="2"/>
  <c r="L83" i="2" s="1"/>
  <c r="J83" i="2"/>
  <c r="M83" i="2" s="1"/>
  <c r="K83" i="2"/>
  <c r="N83" i="2" s="1"/>
  <c r="E84" i="2"/>
  <c r="I84" i="2"/>
  <c r="L84" i="2" s="1"/>
  <c r="J84" i="2"/>
  <c r="M84" i="2" s="1"/>
  <c r="K84" i="2"/>
  <c r="N84" i="2" s="1"/>
  <c r="E85" i="2"/>
  <c r="I85" i="2"/>
  <c r="L85" i="2" s="1"/>
  <c r="J85" i="2"/>
  <c r="M85" i="2" s="1"/>
  <c r="K85" i="2"/>
  <c r="N85" i="2" s="1"/>
  <c r="E86" i="2"/>
  <c r="I86" i="2"/>
  <c r="L86" i="2" s="1"/>
  <c r="J86" i="2"/>
  <c r="M86" i="2" s="1"/>
  <c r="K86" i="2"/>
  <c r="N86" i="2" s="1"/>
  <c r="E87" i="2"/>
  <c r="I87" i="2"/>
  <c r="L87" i="2" s="1"/>
  <c r="J87" i="2"/>
  <c r="M87" i="2" s="1"/>
  <c r="K87" i="2"/>
  <c r="N87" i="2" s="1"/>
  <c r="E88" i="2"/>
  <c r="I88" i="2"/>
  <c r="L88" i="2" s="1"/>
  <c r="C17" i="4" s="1"/>
  <c r="J88" i="2"/>
  <c r="M88" i="2" s="1"/>
  <c r="D17" i="4" s="1"/>
  <c r="K88" i="2"/>
  <c r="N88" i="2" s="1"/>
  <c r="E17" i="4" s="1"/>
  <c r="E89" i="2"/>
  <c r="I89" i="2"/>
  <c r="L89" i="2" s="1"/>
  <c r="J89" i="2"/>
  <c r="M89" i="2" s="1"/>
  <c r="K89" i="2"/>
  <c r="N89" i="2" s="1"/>
  <c r="E90" i="2"/>
  <c r="I90" i="2"/>
  <c r="L90" i="2" s="1"/>
  <c r="J90" i="2"/>
  <c r="M90" i="2" s="1"/>
  <c r="K90" i="2"/>
  <c r="N90" i="2" s="1"/>
  <c r="E91" i="2"/>
  <c r="I91" i="2"/>
  <c r="L91" i="2" s="1"/>
  <c r="J91" i="2"/>
  <c r="M91" i="2" s="1"/>
  <c r="K91" i="2"/>
  <c r="N91" i="2" s="1"/>
  <c r="E92" i="2"/>
  <c r="I92" i="2"/>
  <c r="L92" i="2" s="1"/>
  <c r="J92" i="2"/>
  <c r="M92" i="2" s="1"/>
  <c r="K92" i="2"/>
  <c r="N92" i="2" s="1"/>
  <c r="E93" i="2"/>
  <c r="I93" i="2"/>
  <c r="L93" i="2" s="1"/>
  <c r="J93" i="2"/>
  <c r="M93" i="2" s="1"/>
  <c r="K93" i="2"/>
  <c r="N93" i="2" s="1"/>
  <c r="E94" i="2"/>
  <c r="I94" i="2"/>
  <c r="L94" i="2" s="1"/>
  <c r="J94" i="2"/>
  <c r="M94" i="2" s="1"/>
  <c r="K94" i="2"/>
  <c r="N94" i="2" s="1"/>
  <c r="E95" i="2"/>
  <c r="I95" i="2"/>
  <c r="L95" i="2" s="1"/>
  <c r="J95" i="2"/>
  <c r="M95" i="2" s="1"/>
  <c r="K95" i="2"/>
  <c r="N95" i="2" s="1"/>
  <c r="E96" i="2"/>
  <c r="I96" i="2"/>
  <c r="L96" i="2" s="1"/>
  <c r="J96" i="2"/>
  <c r="M96" i="2" s="1"/>
  <c r="K96" i="2"/>
  <c r="N96" i="2" s="1"/>
  <c r="E97" i="2"/>
  <c r="I97" i="2"/>
  <c r="L97" i="2" s="1"/>
  <c r="J97" i="2"/>
  <c r="M97" i="2" s="1"/>
  <c r="K97" i="2"/>
  <c r="N97" i="2" s="1"/>
  <c r="E15" i="4" l="1"/>
  <c r="D15" i="4"/>
  <c r="C15" i="4"/>
  <c r="D13" i="4"/>
  <c r="E13" i="4"/>
  <c r="C13" i="4"/>
  <c r="D12" i="4"/>
  <c r="C12" i="4"/>
  <c r="E12" i="4"/>
  <c r="F9" i="4"/>
  <c r="F16" i="4"/>
  <c r="F14" i="4"/>
  <c r="F17" i="4"/>
  <c r="F10" i="4"/>
  <c r="F11" i="4"/>
  <c r="N98" i="2"/>
  <c r="L98" i="2"/>
  <c r="M98" i="2"/>
  <c r="E18" i="4" l="1"/>
  <c r="F15" i="4"/>
  <c r="D18" i="4"/>
  <c r="F13" i="4"/>
  <c r="F12" i="4"/>
  <c r="C18" i="4"/>
  <c r="F18" i="4" l="1"/>
  <c r="D19" i="4" s="1"/>
  <c r="E19" i="4" l="1"/>
  <c r="C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Gaertner Florian</author>
  </authors>
  <commentList>
    <comment ref="E1" authorId="0" shapeId="0" xr:uid="{70146317-C78D-4FF5-BAFF-1C1D43552741}">
      <text>
        <r>
          <rPr>
            <b/>
            <sz val="9"/>
            <color indexed="81"/>
            <rFont val="Segoe UI"/>
            <family val="2"/>
          </rPr>
          <t>Gaertner Florian:</t>
        </r>
        <r>
          <rPr>
            <sz val="9"/>
            <color indexed="81"/>
            <rFont val="Segoe UI"/>
            <family val="2"/>
          </rPr>
          <t xml:space="preserve">
keine Dropdowntabelle sondern für die Emissionskalkulation</t>
        </r>
      </text>
    </comment>
  </commentList>
</comments>
</file>

<file path=xl/sharedStrings.xml><?xml version="1.0" encoding="utf-8"?>
<sst xmlns="http://schemas.openxmlformats.org/spreadsheetml/2006/main" count="1066" uniqueCount="482">
  <si>
    <r>
      <t>In diese Tabelle sind die  Daten zu den Emissionsquellen einzugeben. 
Spalten mit</t>
    </r>
    <r>
      <rPr>
        <b/>
        <sz val="11"/>
        <color theme="9"/>
        <rFont val="Calibri"/>
        <family val="2"/>
        <scheme val="minor"/>
      </rPr>
      <t xml:space="preserve"> grüner Überschrift</t>
    </r>
    <r>
      <rPr>
        <sz val="11"/>
        <color theme="1"/>
        <rFont val="Calibri"/>
        <family val="2"/>
        <scheme val="minor"/>
      </rPr>
      <t xml:space="preserve"> müssen ausgefüllt werden.
Spalten mit </t>
    </r>
    <r>
      <rPr>
        <b/>
        <sz val="11"/>
        <color theme="2" tint="-0.249977111117893"/>
        <rFont val="Calibri"/>
        <family val="2"/>
        <scheme val="minor"/>
      </rPr>
      <t xml:space="preserve">grauer Überschrift </t>
    </r>
    <r>
      <rPr>
        <sz val="11"/>
        <color theme="1"/>
        <rFont val="Calibri"/>
        <family val="2"/>
        <scheme val="minor"/>
      </rPr>
      <t xml:space="preserve">sind nicht auszufüllen, da sie Berechnungsformeln enthalten.
</t>
    </r>
    <r>
      <rPr>
        <b/>
        <sz val="11"/>
        <color theme="1"/>
        <rFont val="Calibri"/>
        <family val="2"/>
        <scheme val="minor"/>
      </rPr>
      <t>Eingabe einzelner Emissionsquellen:</t>
    </r>
    <r>
      <rPr>
        <sz val="11"/>
        <color theme="1"/>
        <rFont val="Calibri"/>
        <family val="2"/>
        <scheme val="minor"/>
      </rPr>
      <t xml:space="preserve"> Wenn eine Kategorie ausgewählt wurde, erscheint hierfür ein Dropdown-Menü mit den Emissionsquellen.
</t>
    </r>
    <r>
      <rPr>
        <b/>
        <sz val="11"/>
        <color theme="1"/>
        <rFont val="Calibri"/>
        <family val="2"/>
        <scheme val="minor"/>
      </rPr>
      <t>Datenqualität</t>
    </r>
    <r>
      <rPr>
        <sz val="11"/>
        <color theme="1"/>
        <rFont val="Calibri"/>
        <family val="2"/>
        <scheme val="minor"/>
      </rPr>
      <t xml:space="preserve">: Je nach Datenqualität wird ein Unsicherheitsfaktor eingerechnet. Je niedriger die Datenqualität ist, desto höher ist der Unsicherheitsfaktor: hoch = 1; ausreichend = 1,1; niedrig = 1,25; sehr niedrig = 1,5
</t>
    </r>
    <r>
      <rPr>
        <b/>
        <sz val="11"/>
        <color theme="1"/>
        <rFont val="Calibri"/>
        <family val="2"/>
        <scheme val="minor"/>
      </rPr>
      <t>Aufnahme weiterer Emissionsquellen</t>
    </r>
    <r>
      <rPr>
        <sz val="11"/>
        <color theme="1"/>
        <rFont val="Calibri"/>
        <family val="2"/>
        <scheme val="minor"/>
      </rPr>
      <t xml:space="preserve">: Zur Berechnung müssen zuerst im Tabellenblatt "Emissionsfaktoren" die Emissionsquelle und der dazugehörige Emissionsfaktor eingetragen werden. Anschließend kann die Emissionsquelle genau so verwendet werden, wie die bereits vorhandenen Emissionsquellen.
</t>
    </r>
    <r>
      <rPr>
        <b/>
        <sz val="11"/>
        <color theme="1"/>
        <rFont val="Calibri"/>
        <family val="2"/>
        <scheme val="minor"/>
      </rPr>
      <t>Zusätzliche Zeilen einfügen</t>
    </r>
    <r>
      <rPr>
        <sz val="11"/>
        <color theme="1"/>
        <rFont val="Calibri"/>
        <family val="2"/>
        <scheme val="minor"/>
      </rPr>
      <t>: Rechter Mausklick im linken Bereich auf eine Zeilennummer und  "Zellen einfügen".</t>
    </r>
  </si>
  <si>
    <t>Weitere_Emissionsquellen_Mensa</t>
  </si>
  <si>
    <t>Test12</t>
  </si>
  <si>
    <t>Weitere Emmissions-quellen</t>
  </si>
  <si>
    <t>Abfall_und_Wasser</t>
  </si>
  <si>
    <t>Altglas</t>
  </si>
  <si>
    <t>Restmüll</t>
  </si>
  <si>
    <t>Biomüll</t>
  </si>
  <si>
    <t>Abwasser</t>
  </si>
  <si>
    <t>Plastik und Verpackung</t>
  </si>
  <si>
    <t>Wasser (Versorgung)</t>
  </si>
  <si>
    <t>Abfall und Wasser</t>
  </si>
  <si>
    <t>Nicht_kategorisierte_Produkte</t>
  </si>
  <si>
    <t>Obst und Gemüse</t>
  </si>
  <si>
    <t>Nicht kategorisierte Produkte</t>
  </si>
  <si>
    <t>Stärke_öl_oder_zuckerhaltige_Produkte</t>
  </si>
  <si>
    <t>Brot (Bio), Mischbrot</t>
  </si>
  <si>
    <t>Zucker, Rübenzucker</t>
  </si>
  <si>
    <t>Stärke-,
öl- oder
zuckerhaltige
Produkte</t>
  </si>
  <si>
    <t>Fleisch_und_alternative_Proteinlieferanten</t>
  </si>
  <si>
    <t>Schweinefleisch, Durchschnitt</t>
  </si>
  <si>
    <t>Hähnchen, Durchschnitt</t>
  </si>
  <si>
    <t>Rindfleisch, Durchschnitt</t>
  </si>
  <si>
    <t>Fisch, Wildfang, Massenware, gefroren</t>
  </si>
  <si>
    <t>Fleisch
und
alternative
Protein-
lieferanten</t>
  </si>
  <si>
    <t>Milchprodukte_Eier_und_Milchersatzprodukte</t>
  </si>
  <si>
    <t>Milch, ESL, Vollmilch, Verbundkarton</t>
  </si>
  <si>
    <t>Käse, Durchschnitt</t>
  </si>
  <si>
    <t>Joghurt, natur, Kunststoffbecher papierummantelt</t>
  </si>
  <si>
    <t>Butter (Bio)</t>
  </si>
  <si>
    <t>Ei</t>
  </si>
  <si>
    <t>Milch-
produkte,
Eier
und
Milchersatz-
produkte</t>
  </si>
  <si>
    <t>Obst_und_Gemüse</t>
  </si>
  <si>
    <t>Erdbeeren, frisch, „Winter-Erdbeeren"</t>
  </si>
  <si>
    <t>Erdbeeren, frisch, aus Spanien</t>
  </si>
  <si>
    <t>Erdbeeren, frisch, aus der Region, saisonal</t>
  </si>
  <si>
    <t>Ananas, per Flugzeug</t>
  </si>
  <si>
    <t>Apfel, aus der Region im April</t>
  </si>
  <si>
    <t>Apfel (Bio), Durchschnitt</t>
  </si>
  <si>
    <t>Apfel, aus der Region im Herbst</t>
  </si>
  <si>
    <t>Obst
und
Gemüse</t>
  </si>
  <si>
    <t>Getränke</t>
  </si>
  <si>
    <t>Wasser, Leitungswasser</t>
  </si>
  <si>
    <t>Bier, 0,5 L-Glasmehrwegflasche</t>
  </si>
  <si>
    <t>Saft, Orangensaft, 1,0 L-Verbundkarton</t>
  </si>
  <si>
    <t>Saft, Apfelsaft, 1,0 L-Glasmehrwegflasche</t>
  </si>
  <si>
    <t>Mineralwasser, 0,7 L-Glasmehrwegflasche</t>
  </si>
  <si>
    <t>Kaffee, Pulver</t>
  </si>
  <si>
    <t>Gerichte</t>
  </si>
  <si>
    <t>Vegan</t>
  </si>
  <si>
    <t>Vegetarisch</t>
  </si>
  <si>
    <t>gut</t>
  </si>
  <si>
    <t>Scope 3 LB</t>
  </si>
  <si>
    <t>Scope 2 LB</t>
  </si>
  <si>
    <t>Scope 3 MB</t>
  </si>
  <si>
    <t>Scope 2 MB</t>
  </si>
  <si>
    <t>Scope 1 MB</t>
  </si>
  <si>
    <t>Scope 3 EF</t>
  </si>
  <si>
    <t>Scope 2 EF</t>
  </si>
  <si>
    <t>Scope 1 EF</t>
  </si>
  <si>
    <t>Kommentar</t>
  </si>
  <si>
    <t>Datenquelle</t>
  </si>
  <si>
    <t>Datenqualität
(Dropdown)</t>
  </si>
  <si>
    <t>Einheit
(vorausgefüllt)</t>
  </si>
  <si>
    <t>Menge</t>
  </si>
  <si>
    <t>2. Emissionsquelle
(Dropdown)</t>
  </si>
  <si>
    <t>1. Kategorie
(Dropdown)</t>
  </si>
  <si>
    <r>
      <t>Berechnung (market based) [t CO</t>
    </r>
    <r>
      <rPr>
        <b/>
        <vertAlign val="subscript"/>
        <sz val="14"/>
        <color rgb="FF7AB800"/>
        <rFont val="Calibri"/>
        <family val="2"/>
        <scheme val="minor"/>
      </rPr>
      <t>2</t>
    </r>
    <r>
      <rPr>
        <b/>
        <sz val="14"/>
        <color rgb="FF7AB800"/>
        <rFont val="Calibri"/>
        <family val="2"/>
        <scheme val="minor"/>
      </rPr>
      <t>e]</t>
    </r>
  </si>
  <si>
    <r>
      <t>Emissionsfaktoren [t CO</t>
    </r>
    <r>
      <rPr>
        <b/>
        <vertAlign val="subscript"/>
        <sz val="14"/>
        <color rgb="FF7AB800"/>
        <rFont val="Calibri"/>
        <family val="2"/>
        <scheme val="minor"/>
      </rPr>
      <t>2</t>
    </r>
    <r>
      <rPr>
        <b/>
        <sz val="14"/>
        <color rgb="FF7AB800"/>
        <rFont val="Calibri"/>
        <family val="2"/>
        <scheme val="minor"/>
      </rPr>
      <t>e pro Einheit]</t>
    </r>
  </si>
  <si>
    <t>Datenerfassung</t>
  </si>
  <si>
    <t>Info/Hilfe/Anleitung</t>
  </si>
  <si>
    <t>Dateneingabe - Lebensmittel / Mensa</t>
  </si>
  <si>
    <t>Eigene Definition 11</t>
  </si>
  <si>
    <t>Eigene Definition 10</t>
  </si>
  <si>
    <t>Eigene Definition 09</t>
  </si>
  <si>
    <t>Eigene Definition 08</t>
  </si>
  <si>
    <t>Eigene Definition 07</t>
  </si>
  <si>
    <t>Eigene Definition 06</t>
  </si>
  <si>
    <t>Eigene Definition 05</t>
  </si>
  <si>
    <t>Eigene Definition 04</t>
  </si>
  <si>
    <t>Eigene Definition 03</t>
  </si>
  <si>
    <t>Eigene Definition 02</t>
  </si>
  <si>
    <t>kg</t>
  </si>
  <si>
    <t>Eigene Emissionen</t>
  </si>
  <si>
    <t>DEFRA 2022: Water supply</t>
  </si>
  <si>
    <t>cbm</t>
  </si>
  <si>
    <t>DEFRA 2021: Waste disposal, Refuse, Household residual waste, combustion</t>
  </si>
  <si>
    <t>t</t>
  </si>
  <si>
    <t>Sperrmüll</t>
  </si>
  <si>
    <t>DEFRA 2022:, Waste disposal, Refuse, Household residual waste, combustion</t>
  </si>
  <si>
    <t>DEFRA 2022: Waste disposal, Plastic, Plastics: average plastics, Combustion</t>
  </si>
  <si>
    <t>DEFRA 2022: Waste disposal, Paper, Paper and board: mixed, Combustion</t>
  </si>
  <si>
    <t>Papier</t>
  </si>
  <si>
    <t>DEFRA 2022: Waste disposal, Metal, Metal: scrap metal, Combustion</t>
  </si>
  <si>
    <t>Metalle</t>
  </si>
  <si>
    <t>DEFRA 2022: Waste disposal, Electric items, WEEE - large, Landfill</t>
  </si>
  <si>
    <t>E-Großgeräte</t>
  </si>
  <si>
    <t>DEFRA 2022: Waste disposal, Refuse, Organic: mixed food and garden wasten, Composting</t>
  </si>
  <si>
    <t>DEFRA 2022:Water treatment</t>
  </si>
  <si>
    <t>DEFRA 2022: Waste disposal, Other, Glass, Combustion</t>
  </si>
  <si>
    <t>DEFRA 2022: Waste disposal, Construction, Wood, Combustion</t>
  </si>
  <si>
    <t>Altholz</t>
  </si>
  <si>
    <t>Abfall</t>
  </si>
  <si>
    <t>Reinhardt-Gaertner-Wagner-2020-Oekologische-Fußabdruecke-von-Lebensmitteln-und-Gerichten-in-Deutschland-ifeu-2199</t>
  </si>
  <si>
    <t>Portion</t>
  </si>
  <si>
    <t>Reinhardt-Gaertner-Wagner-2020-Oekologische-Fußabdruecke-von-Lebensmitteln-und-Gerichten-in-Deutschland-ifeu-2198</t>
  </si>
  <si>
    <t>Reinhardt-Gaertner-Wagner-2020-Oekologische-Fußabdruecke-von-Lebensmitteln-und-Gerichten-in-Deutschland-ifeu-2197</t>
  </si>
  <si>
    <t>Mischkost</t>
  </si>
  <si>
    <t>Stärke-, öl- oder zuckerhaltige Produkte</t>
  </si>
  <si>
    <t>Fleisch und alternative Proteinlieferanten</t>
  </si>
  <si>
    <t>Reinhardt-Gaertner-Wagner-2020-Oekologische-Fußabdruecke-von-Lebensmitteln-und-Gerichten-in-Deutschland-ifeu-2196</t>
  </si>
  <si>
    <t>Milchprodukte, Eier und Milchersatzprodukte</t>
  </si>
  <si>
    <t>l</t>
  </si>
  <si>
    <t>Wein, 0,75 L-Glaseinwegflasche</t>
  </si>
  <si>
    <t>Saft, Apfelsaft, 1,0 L-Verbundkarton</t>
  </si>
  <si>
    <t>Reinhardt-Gaertner-Wagner-2020-Oekologische-Fußabdruecke-von-Lebensmitteln-und-Gerichten-in-Deutschland-ifeu-2195</t>
  </si>
  <si>
    <t>Reinhardt-Gaertner-Wagner-2020-Oekologische-Fußabdruecke-von-Lebensmitteln-und-Gerichten-in-Deutschland-ifeu-2194</t>
  </si>
  <si>
    <t>Reinhardt-Gaertner-Wagner-2020-Oekologische-Fußabdruecke-von-Lebensmitteln-und-Gerichten-in-Deutschland-ifeu-2193</t>
  </si>
  <si>
    <t>Reinhardt-Gaertner-Wagner-2020-Oekologische-Fußabdruecke-von-Lebensmitteln-und-Gerichten-in-Deutschland-ifeu-2192</t>
  </si>
  <si>
    <t>Limonade, Orangenlimonade, 0,75 L-Einwegplastikflasche</t>
  </si>
  <si>
    <t>Reinhardt-Gaertner-Wagner-2020-Oekologische-Fußabdruecke-von-Lebensmitteln-und-Gerichten-in-Deutschland-ifeu-2191</t>
  </si>
  <si>
    <t>Kakao, Pulver</t>
  </si>
  <si>
    <t>Reinhardt-Gaertner-Wagner-2020-Oekologische-Fußabdruecke-von-Lebensmitteln-und-Gerichten-in-Deutschland-ifeu-2190</t>
  </si>
  <si>
    <t>Reinhardt-Gaertner-Wagner-2020-Oekologische-Fußabdruecke-von-Lebensmitteln-und-Gerichten-in-Deutschland-ifeu-2189</t>
  </si>
  <si>
    <t>Bier, 0,5 L-Weißblechdose</t>
  </si>
  <si>
    <t>Reinhardt-Gaertner-Wagner-2020-Oekologische-Fußabdruecke-von-Lebensmitteln-und-Gerichten-in-Deutschland-ifeu-2188</t>
  </si>
  <si>
    <t>Zucker (Bio), Rohrzucker</t>
  </si>
  <si>
    <t>Zucker, Rohrzucker</t>
  </si>
  <si>
    <t>Zucker (Bio), Rübenzucker</t>
  </si>
  <si>
    <t>Walnüsse, in Schale</t>
  </si>
  <si>
    <t>Sonnenblumenöl, Glaseinwegflasche</t>
  </si>
  <si>
    <t>Sonnenblumenkerne</t>
  </si>
  <si>
    <t>Schokolade, Vollmilchschokolade, Tafel, 35 % Kakaogehalt</t>
  </si>
  <si>
    <t>Reinhardt-Gaertner-Wagner-2020-Oekologische-Fußabdruecke-von-Lebensmitteln-und-Gerichten-in-Deutschland-ifeu-2187</t>
  </si>
  <si>
    <t>Reis</t>
  </si>
  <si>
    <t>Reinhardt-Gaertner-Wagner-2020-Oekologische-Fußabdruecke-von-Lebensmitteln-und-Gerichten-in-Deutschland-ifeu-2186</t>
  </si>
  <si>
    <t>Rapsöl, Glaseinwegflasche</t>
  </si>
  <si>
    <t>Reinhardt-Gaertner-Wagner-2020-Oekologische-Fußabdruecke-von-Lebensmitteln-und-Gerichten-in-Deutschland-ifeu-2185</t>
  </si>
  <si>
    <t>Pommes, tiefgekühlt</t>
  </si>
  <si>
    <t>Reinhardt-Gaertner-Wagner-2020-Oekologische-Fußabdruecke-von-Lebensmitteln-und-Gerichten-in-Deutschland-ifeu-2184</t>
  </si>
  <si>
    <t>Palmfett</t>
  </si>
  <si>
    <t>Reinhardt-Gaertner-Wagner-2020-Oekologische-Fußabdruecke-von-Lebensmitteln-und-Gerichten-in-Deutschland-ifeu-2183</t>
  </si>
  <si>
    <t>Olivenöl, Glaseinwegflasche</t>
  </si>
  <si>
    <t>Reinhardt-Gaertner-Wagner-2020-Oekologische-Fußabdruecke-von-Lebensmitteln-und-Gerichten-in-Deutschland-ifeu-2182</t>
  </si>
  <si>
    <t>Nudeln (Bio</t>
  </si>
  <si>
    <t>Reinhardt-Gaertner-Wagner-2020-Oekologische-Fußabdruecke-von-Lebensmitteln-und-Gerichten-in-Deutschland-ifeu-2181</t>
  </si>
  <si>
    <t>Nudeln</t>
  </si>
  <si>
    <t>Reinhardt-Gaertner-Wagner-2020-Oekologische-Fußabdruecke-von-Lebensmitteln-und-Gerichten-in-Deutschland-ifeu-2180</t>
  </si>
  <si>
    <t>Margarine (Bio), vollfett</t>
  </si>
  <si>
    <t>Reinhardt-Gaertner-Wagner-2020-Oekologische-Fußabdruecke-von-Lebensmitteln-und-Gerichten-in-Deutschland-ifeu-2179</t>
  </si>
  <si>
    <t>Margarine, vollfett</t>
  </si>
  <si>
    <t>Reinhardt-Gaertner-Wagner-2020-Oekologische-Fußabdruecke-von-Lebensmitteln-und-Gerichten-in-Deutschland-ifeu-2178</t>
  </si>
  <si>
    <t>Margarine, halbfett</t>
  </si>
  <si>
    <t>Reinhardt-Gaertner-Wagner-2020-Oekologische-Fußabdruecke-von-Lebensmitteln-und-Gerichten-in-Deutschland-ifeu-2177</t>
  </si>
  <si>
    <t>Kokosöl</t>
  </si>
  <si>
    <t>Reinhardt-Gaertner-Wagner-2020-Oekologische-Fußabdruecke-von-Lebensmitteln-und-Gerichten-in-Deutschland-ifeu-2176</t>
  </si>
  <si>
    <t>Honig, Glas</t>
  </si>
  <si>
    <t>Reinhardt-Gaertner-Wagner-2020-Oekologische-Fußabdruecke-von-Lebensmitteln-und-Gerichten-in-Deutschland-ifeu-2175</t>
  </si>
  <si>
    <t>Haferflocken</t>
  </si>
  <si>
    <t>Reinhardt-Gaertner-Wagner-2020-Oekologische-Fußabdruecke-von-Lebensmitteln-und-Gerichten-in-Deutschland-ifeu-2174</t>
  </si>
  <si>
    <t>Gnocchi</t>
  </si>
  <si>
    <t>Reinhardt-Gaertner-Wagner-2020-Oekologische-Fußabdruecke-von-Lebensmitteln-und-Gerichten-in-Deutschland-ifeu-2173</t>
  </si>
  <si>
    <t>Feinbackwaren</t>
  </si>
  <si>
    <t>Reinhardt-Gaertner-Wagner-2020-Oekologische-Fußabdruecke-von-Lebensmitteln-und-Gerichten-in-Deutschland-ifeu-2172</t>
  </si>
  <si>
    <t>Erdnussbutter</t>
  </si>
  <si>
    <t>Reinhardt-Gaertner-Wagner-2020-Oekologische-Fußabdruecke-von-Lebensmitteln-und-Gerichten-in-Deutschland-ifeu-2171</t>
  </si>
  <si>
    <t>Erdnüsse, in Schale</t>
  </si>
  <si>
    <t>Reinhardt-Gaertner-Wagner-2020-Oekologische-Fußabdruecke-von-Lebensmitteln-und-Gerichten-in-Deutschland-ifeu-2170</t>
  </si>
  <si>
    <t>Dinkel, Reisersatz</t>
  </si>
  <si>
    <t>Reinhardt-Gaertner-Wagner-2020-Oekologische-Fußabdruecke-von-Lebensmitteln-und-Gerichten-in-Deutschland-ifeu-2169</t>
  </si>
  <si>
    <t>Bulgur</t>
  </si>
  <si>
    <t>Reinhardt-Gaertner-Wagner-2020-Oekologische-Fußabdruecke-von-Lebensmitteln-und-Gerichten-in-Deutschland-ifeu-2168</t>
  </si>
  <si>
    <t>Brötchen, Weißbrot</t>
  </si>
  <si>
    <t>Reinhardt-Gaertner-Wagner-2020-Oekologische-Fußabdruecke-von-Lebensmitteln-und-Gerichten-in-Deutschland-ifeu-2167</t>
  </si>
  <si>
    <t>Reinhardt-Gaertner-Wagner-2020-Oekologische-Fußabdruecke-von-Lebensmitteln-und-Gerichten-in-Deutschland-ifeu-2166</t>
  </si>
  <si>
    <t>Brot, Mischbrot</t>
  </si>
  <si>
    <t>Reinhardt-Gaertner-Wagner-2020-Oekologische-Fußabdruecke-von-Lebensmitteln-und-Gerichten-in-Deutschland-ifeu-2165</t>
  </si>
  <si>
    <t>Wurstaufschnitt vom Rind, Aufschnitt</t>
  </si>
  <si>
    <t>Reinhardt-Gaertner-Wagner-2020-Oekologische-Fußabdruecke-von-Lebensmitteln-und-Gerichten-in-Deutschland-ifeu-2164</t>
  </si>
  <si>
    <t>Wurst-Ersatz, vegane Bratwurst</t>
  </si>
  <si>
    <t>Reinhardt-Gaertner-Wagner-2020-Oekologische-Fußabdruecke-von-Lebensmitteln-und-Gerichten-in-Deutschland-ifeu-2163</t>
  </si>
  <si>
    <t>Wurst, Bratwurst, Thüringer Rostbratwurst</t>
  </si>
  <si>
    <t>Reinhardt-Gaertner-Wagner-2020-Oekologische-Fußabdruecke-von-Lebensmitteln-und-Gerichten-in-Deutschland-ifeu-2162</t>
  </si>
  <si>
    <t>Wildfleisch, Hirsch</t>
  </si>
  <si>
    <t>Reinhardt-Gaertner-Wagner-2020-Oekologische-Fußabdruecke-von-Lebensmitteln-und-Gerichten-in-Deutschland-ifeu-2161</t>
  </si>
  <si>
    <t>Tofu</t>
  </si>
  <si>
    <t>Reinhardt-Gaertner-Wagner-2020-Oekologische-Fußabdruecke-von-Lebensmitteln-und-Gerichten-in-Deutschland-ifeu-2160</t>
  </si>
  <si>
    <t>Tempeh</t>
  </si>
  <si>
    <t>Reinhardt-Gaertner-Wagner-2020-Oekologische-Fußabdruecke-von-Lebensmitteln-und-Gerichten-in-Deutschland-ifeu-2159</t>
  </si>
  <si>
    <t>Sojagranulat, Textured Vegetable Protein (TVP)</t>
  </si>
  <si>
    <t>Reinhardt-Gaertner-Wagner-2020-Oekologische-Fußabdruecke-von-Lebensmitteln-und-Gerichten-in-Deutschland-ifeu-2158</t>
  </si>
  <si>
    <t>Seitan</t>
  </si>
  <si>
    <t>Reinhardt-Gaertner-Wagner-2020-Oekologische-Fußabdruecke-von-Lebensmitteln-und-Gerichten-in-Deutschland-ifeu-2157</t>
  </si>
  <si>
    <t>Schweinefleisch, gefroren</t>
  </si>
  <si>
    <t>Reinhardt-Gaertner-Wagner-2020-Oekologische-Fußabdruecke-von-Lebensmitteln-und-Gerichten-in-Deutschland-ifeu-2156</t>
  </si>
  <si>
    <t>Schweinefleisch (Bio)</t>
  </si>
  <si>
    <t>Reinhardt-Gaertner-Wagner-2020-Oekologische-Fußabdruecke-von-Lebensmitteln-und-Gerichten-in-Deutschland-ifeu-2155</t>
  </si>
  <si>
    <t>Reinhardt-Gaertner-Wagner-2020-Oekologische-Fußabdruecke-von-Lebensmitteln-und-Gerichten-in-Deutschland-ifeu-2154</t>
  </si>
  <si>
    <t>Rinder-Patty/-Bratling, tiefgekühlt</t>
  </si>
  <si>
    <t>Reinhardt-Gaertner-Wagner-2020-Oekologische-Fußabdruecke-von-Lebensmitteln-und-Gerichten-in-Deutschland-ifeu-2153</t>
  </si>
  <si>
    <t>Rinder-Hackfleisch (Bio)</t>
  </si>
  <si>
    <t>Reinhardt-Gaertner-Wagner-2020-Oekologische-Fußabdruecke-von-Lebensmitteln-und-Gerichten-in-Deutschland-ifeu-2152</t>
  </si>
  <si>
    <t>Rinder-Hackfleisch</t>
  </si>
  <si>
    <t>Reinhardt-Gaertner-Wagner-2020-Oekologische-Fußabdruecke-von-Lebensmitteln-und-Gerichten-in-Deutschland-ifeu-2151</t>
  </si>
  <si>
    <t>Rindfleisch (Bio)</t>
  </si>
  <si>
    <t>Reinhardt-Gaertner-Wagner-2020-Oekologische-Fußabdruecke-von-Lebensmitteln-und-Gerichten-in-Deutschland-ifeu-2150</t>
  </si>
  <si>
    <t>Reinhardt-Gaertner-Wagner-2020-Oekologische-Fußabdruecke-von-Lebensmitteln-und-Gerichten-in-Deutschland-ifeu-2149</t>
  </si>
  <si>
    <t>Lupinenmehl</t>
  </si>
  <si>
    <t>Reinhardt-Gaertner-Wagner-2020-Oekologische-Fußabdruecke-von-Lebensmitteln-und-Gerichten-in-Deutschland-ifeu-2148</t>
  </si>
  <si>
    <t>Hähnchen, Wurstaufschnitt</t>
  </si>
  <si>
    <t>Reinhardt-Gaertner-Wagner-2020-Oekologische-Fußabdruecke-von-Lebensmitteln-und-Gerichten-in-Deutschland-ifeu-2147</t>
  </si>
  <si>
    <t>Hähnchen, Nuggets</t>
  </si>
  <si>
    <t>Reinhardt-Gaertner-Wagner-2020-Oekologische-Fußabdruecke-von-Lebensmitteln-und-Gerichten-in-Deutschland-ifeu-2146</t>
  </si>
  <si>
    <t>Hähnchen, gefroren</t>
  </si>
  <si>
    <t>Reinhardt-Gaertner-Wagner-2020-Oekologische-Fußabdruecke-von-Lebensmitteln-und-Gerichten-in-Deutschland-ifeu-2145</t>
  </si>
  <si>
    <t>Reinhardt-Gaertner-Wagner-2020-Oekologische-Fußabdruecke-von-Lebensmitteln-und-Gerichten-in-Deutschland-ifeu-2144</t>
  </si>
  <si>
    <t>Gemüsenugget /-schnitzel</t>
  </si>
  <si>
    <t>Reinhardt-Gaertner-Wagner-2020-Oekologische-Fußabdruecke-von-Lebensmitteln-und-Gerichten-in-Deutschland-ifeu-2143</t>
  </si>
  <si>
    <t>Fisch, Wildfang, frisch</t>
  </si>
  <si>
    <t>Reinhardt-Gaertner-Wagner-2020-Oekologische-Fußabdruecke-von-Lebensmitteln-und-Gerichten-in-Deutschland-ifeu-2142</t>
  </si>
  <si>
    <t>Fisch, Garnelen, gefroren</t>
  </si>
  <si>
    <t>Reinhardt-Gaertner-Wagner-2020-Oekologische-Fußabdruecke-von-Lebensmitteln-und-Gerichten-in-Deutschland-ifeu-2141</t>
  </si>
  <si>
    <t>Fisch, Aquakultur</t>
  </si>
  <si>
    <t>Reinhardt-Gaertner-Wagner-2020-Oekologische-Fußabdruecke-von-Lebensmitteln-und-Gerichten-in-Deutschland-ifeu-2140</t>
  </si>
  <si>
    <t>Fisch, Wildfang, Spezialität, gefroren</t>
  </si>
  <si>
    <t>Reinhardt-Gaertner-Wagner-2020-Oekologische-Fußabdruecke-von-Lebensmitteln-und-Gerichten-in-Deutschland-ifeu-2139</t>
  </si>
  <si>
    <t>Reinhardt-Gaertner-Wagner-2020-Oekologische-Fußabdruecke-von-Lebensmitteln-und-Gerichten-in-Deutschland-ifeu-2138</t>
  </si>
  <si>
    <t>Bratling/Veggieburger/Patty auf Erbsenbasis</t>
  </si>
  <si>
    <t>Reinhardt-Gaertner-Wagner-2020-Oekologische-Fußabdruecke-von-Lebensmitteln-und-Gerichten-in-Deutschland-ifeu-2137</t>
  </si>
  <si>
    <t>Bratling/Veggieburger/Patty auf Sojabasis</t>
  </si>
  <si>
    <t>Reinhardt-Gaertner-Wagner-2020-Oekologische-Fußabdruecke-von-Lebensmitteln-und-Gerichten-in-Deutschland-ifeu-2136</t>
  </si>
  <si>
    <t>Saure Sahne</t>
  </si>
  <si>
    <t>Reinhardt-Gaertner-Wagner-2020-Oekologische-Fußabdruecke-von-Lebensmitteln-und-Gerichten-in-Deutschland-ifeu-2135</t>
  </si>
  <si>
    <t>Sahne-Ersatz, Hafer Cuisine</t>
  </si>
  <si>
    <t>Reinhardt-Gaertner-Wagner-2020-Oekologische-Fußabdruecke-von-Lebensmitteln-und-Gerichten-in-Deutschland-ifeu-2134</t>
  </si>
  <si>
    <t>Sahne (Bio)</t>
  </si>
  <si>
    <t>Reinhardt-Gaertner-Wagner-2020-Oekologische-Fußabdruecke-von-Lebensmitteln-und-Gerichten-in-Deutschland-ifeu-2133</t>
  </si>
  <si>
    <t>Sahne</t>
  </si>
  <si>
    <t>Reinhardt-Gaertner-Wagner-2020-Oekologische-Fußabdruecke-von-Lebensmitteln-und-Gerichten-in-Deutschland-ifeu-2132</t>
  </si>
  <si>
    <t>Quark-Ersatz, Soja</t>
  </si>
  <si>
    <t>Reinhardt-Gaertner-Wagner-2020-Oekologische-Fußabdruecke-von-Lebensmitteln-und-Gerichten-in-Deutschland-ifeu-2131</t>
  </si>
  <si>
    <t>Quark, Magerquark, 10 % Fett</t>
  </si>
  <si>
    <t>Reinhardt-Gaertner-Wagner-2020-Oekologische-Fußabdruecke-von-Lebensmitteln-und-Gerichten-in-Deutschland-ifeu-2130</t>
  </si>
  <si>
    <t>Quark (Bio), 40 % Fett</t>
  </si>
  <si>
    <t>Reinhardt-Gaertner-Wagner-2020-Oekologische-Fußabdruecke-von-Lebensmitteln-und-Gerichten-in-Deutschland-ifeu-2129</t>
  </si>
  <si>
    <t>Quark, 40 % Fett</t>
  </si>
  <si>
    <t>Reinhardt-Gaertner-Wagner-2020-Oekologische-Fußabdruecke-von-Lebensmitteln-und-Gerichten-in-Deutschland-ifeu-2128</t>
  </si>
  <si>
    <t>Milch-Ersatz, Sojadrink</t>
  </si>
  <si>
    <t>Reinhardt-Gaertner-Wagner-2020-Oekologische-Fußabdruecke-von-Lebensmitteln-und-Gerichten-in-Deutschland-ifeu-2127</t>
  </si>
  <si>
    <t>Milch-Ersatz, Mandeldrink</t>
  </si>
  <si>
    <t>Reinhardt-Gaertner-Wagner-2020-Oekologische-Fußabdruecke-von-Lebensmitteln-und-Gerichten-in-Deutschland-ifeu-2126</t>
  </si>
  <si>
    <t>Milch-Ersatz, Haferdrink</t>
  </si>
  <si>
    <t>Reinhardt-Gaertner-Wagner-2020-Oekologische-Fußabdruecke-von-Lebensmitteln-und-Gerichten-in-Deutschland-ifeu-2125</t>
  </si>
  <si>
    <t>Milch-Ersatz, Dinkeldrink</t>
  </si>
  <si>
    <t>Reinhardt-Gaertner-Wagner-2020-Oekologische-Fußabdruecke-von-Lebensmitteln-und-Gerichten-in-Deutschland-ifeu-2124</t>
  </si>
  <si>
    <t>Milch (Bio), ESL, Vollmilch, Verbundkarton</t>
  </si>
  <si>
    <t>Reinhardt-Gaertner-Wagner-2020-Oekologische-Fußabdruecke-von-Lebensmitteln-und-Gerichten-in-Deutschland-ifeu-2123</t>
  </si>
  <si>
    <t>Milch, H-Milch, fettarm, Verbundkarton</t>
  </si>
  <si>
    <t>Reinhardt-Gaertner-Wagner-2020-Oekologische-Fußabdruecke-von-Lebensmitteln-und-Gerichten-in-Deutschland-ifeu-2122</t>
  </si>
  <si>
    <t>Milch, H-Milch, Vollmilch, Verbundkarton</t>
  </si>
  <si>
    <t>Reinhardt-Gaertner-Wagner-2020-Oekologische-Fußabdruecke-von-Lebensmitteln-und-Gerichten-in-Deutschland-ifeu-2121</t>
  </si>
  <si>
    <t>Milch, ESL, fettarm, Verbundkarton</t>
  </si>
  <si>
    <t>Reinhardt-Gaertner-Wagner-2020-Oekologische-Fußabdruecke-von-Lebensmitteln-und-Gerichten-in-Deutschland-ifeu-2120</t>
  </si>
  <si>
    <t>Reinhardt-Gaertner-Wagner-2020-Oekologische-Fußabdruecke-von-Lebensmitteln-und-Gerichten-in-Deutschland-ifeu-2119</t>
  </si>
  <si>
    <t>Käse-Ersatz, vegane Genießerscheiben, auf Basis von Kokosfett</t>
  </si>
  <si>
    <t>Reinhardt-Gaertner-Wagner-2020-Oekologische-Fußabdruecke-von-Lebensmitteln-und-Gerichten-in-Deutschland-ifeu-2118</t>
  </si>
  <si>
    <t>Käse, Hartkäse, wie Parmesan</t>
  </si>
  <si>
    <t>Reinhardt-Gaertner-Wagner-2020-Oekologische-Fußabdruecke-von-Lebensmitteln-und-Gerichten-in-Deutschland-ifeu-2117</t>
  </si>
  <si>
    <t>Käse, Hartkäse, wie Emmentaler</t>
  </si>
  <si>
    <t>Reinhardt-Gaertner-Wagner-2020-Oekologische-Fußabdruecke-von-Lebensmitteln-und-Gerichten-in-Deutschland-ifeu-2116</t>
  </si>
  <si>
    <t>Käse, Feta</t>
  </si>
  <si>
    <t>Reinhardt-Gaertner-Wagner-2020-Oekologische-Fußabdruecke-von-Lebensmitteln-und-Gerichten-in-Deutschland-ifeu-2115</t>
  </si>
  <si>
    <t>Käse (Bio), Frischkäse</t>
  </si>
  <si>
    <t>Reinhardt-Gaertner-Wagner-2020-Oekologische-Fußabdruecke-von-Lebensmitteln-und-Gerichten-in-Deutschland-ifeu-2114</t>
  </si>
  <si>
    <t>Käse, Frischkäse</t>
  </si>
  <si>
    <t>Reinhardt-Gaertner-Wagner-2020-Oekologische-Fußabdruecke-von-Lebensmitteln-und-Gerichten-in-Deutschland-ifeu-2113</t>
  </si>
  <si>
    <t>Käse (Bio), Durchschnitt</t>
  </si>
  <si>
    <t>Reinhardt-Gaertner-Wagner-2020-Oekologische-Fußabdruecke-von-Lebensmitteln-und-Gerichten-in-Deutschland-ifeu-2112</t>
  </si>
  <si>
    <t>Reinhardt-Gaertner-Wagner-2020-Oekologische-Fußabdruecke-von-Lebensmitteln-und-Gerichten-in-Deutschland-ifeu-2111</t>
  </si>
  <si>
    <t>Joghurt-Ersatz, Soja, Kunststoffbecher papierummantelt</t>
  </si>
  <si>
    <t>Reinhardt-Gaertner-Wagner-2020-Oekologische-Fußabdruecke-von-Lebensmitteln-und-Gerichten-in-Deutschland-ifeu-2110</t>
  </si>
  <si>
    <t>Joghurt (Bio), natur, Kunststoffbecher papierummantelt</t>
  </si>
  <si>
    <t>Reinhardt-Gaertner-Wagner-2020-Oekologische-Fußabdruecke-von-Lebensmitteln-und-Gerichten-in-Deutschland-ifeu-2109</t>
  </si>
  <si>
    <t>Joghurt, Früchte, Kunststoffbecher papierummantelt</t>
  </si>
  <si>
    <t>Reinhardt-Gaertner-Wagner-2020-Oekologische-Fußabdruecke-von-Lebensmitteln-und-Gerichten-in-Deutschland-ifeu-2108</t>
  </si>
  <si>
    <t>Reinhardt-Gaertner-Wagner-2020-Oekologische-Fußabdruecke-von-Lebensmitteln-und-Gerichten-in-Deutschland-ifeu-2107</t>
  </si>
  <si>
    <t>Reinhardt-Gaertner-Wagner-2020-Oekologische-Fußabdruecke-von-Lebensmitteln-und-Gerichten-in-Deutschland-ifeu-2106</t>
  </si>
  <si>
    <t>Reinhardt-Gaertner-Wagner-2020-Oekologische-Fußabdruecke-von-Lebensmitteln-und-Gerichten-in-Deutschland-ifeu-2105</t>
  </si>
  <si>
    <t>Butter</t>
  </si>
  <si>
    <t>Reinhardt-Gaertner-Wagner-2020-Oekologische-Fußabdruecke-von-Lebensmitteln-und-Gerichten-in-Deutschland-ifeu-2104</t>
  </si>
  <si>
    <t>Zwiebeln</t>
  </si>
  <si>
    <t>Reinhardt-Gaertner-Wagner-2020-Oekologische-Fußabdruecke-von-Lebensmitteln-und-Gerichten-in-Deutschland-ifeu-2103</t>
  </si>
  <si>
    <t>Zucchini</t>
  </si>
  <si>
    <t>Reinhardt-Gaertner-Wagner-2020-Oekologische-Fußabdruecke-von-Lebensmitteln-und-Gerichten-in-Deutschland-ifeu-2102</t>
  </si>
  <si>
    <t>Weißkohl</t>
  </si>
  <si>
    <t>Reinhardt-Gaertner-Wagner-2020-Oekologische-Fußabdruecke-von-Lebensmitteln-und-Gerichten-in-Deutschland-ifeu-2101</t>
  </si>
  <si>
    <t>Trauben, frisch, aus Italien, saisonal</t>
  </si>
  <si>
    <t>Reinhardt-Gaertner-Wagner-2020-Oekologische-Fußabdruecke-von-Lebensmitteln-und-Gerichten-in-Deutschland-ifeu-2100</t>
  </si>
  <si>
    <t>Trauben, frisch, aus Deutschland, saisonal</t>
  </si>
  <si>
    <t>Reinhardt-Gaertner-Wagner-2020-Oekologische-Fußabdruecke-von-Lebensmitteln-und-Gerichten-in-Deutschland-ifeu-2099</t>
  </si>
  <si>
    <t>Trauben, frisch, Durchschnitt</t>
  </si>
  <si>
    <t>Reinhardt-Gaertner-Wagner-2020-Oekologische-Fußabdruecke-von-Lebensmitteln-und-Gerichten-in-Deutschland-ifeu-2098</t>
  </si>
  <si>
    <t>Tomatenmark</t>
  </si>
  <si>
    <t>Reinhardt-Gaertner-Wagner-2020-Oekologische-Fußabdruecke-von-Lebensmitteln-und-Gerichten-in-Deutschland-ifeu-2097</t>
  </si>
  <si>
    <t>Tomaten, passiert, Glas</t>
  </si>
  <si>
    <t>Reinhardt-Gaertner-Wagner-2020-Oekologische-Fußabdruecke-von-Lebensmitteln-und-Gerichten-in-Deutschland-ifeu-2096</t>
  </si>
  <si>
    <t>Tomaten, passiert, Dose</t>
  </si>
  <si>
    <t>Reinhardt-Gaertner-Wagner-2020-Oekologische-Fußabdruecke-von-Lebensmitteln-und-Gerichten-in-Deutschland-ifeu-2095</t>
  </si>
  <si>
    <t>Tomaten, passiert, Verbundkarton</t>
  </si>
  <si>
    <t>Reinhardt-Gaertner-Wagner-2020-Oekologische-Fußabdruecke-von-Lebensmitteln-und-Gerichten-in-Deutschland-ifeu-2094</t>
  </si>
  <si>
    <t>Tomaten, aus Deutschland, beheiztes Gewächshaus, „Winter-Tomate“</t>
  </si>
  <si>
    <t>Reinhardt-Gaertner-Wagner-2020-Oekologische-Fußabdruecke-von-Lebensmitteln-und-Gerichten-in-Deutschland-ifeu-2093</t>
  </si>
  <si>
    <t>Tomaten, Kirschtomaten</t>
  </si>
  <si>
    <t>Reinhardt-Gaertner-Wagner-2020-Oekologische-Fußabdruecke-von-Lebensmitteln-und-Gerichten-in-Deutschland-ifeu-2092</t>
  </si>
  <si>
    <t>Tomaten (Bio)</t>
  </si>
  <si>
    <t>Reinhardt-Gaertner-Wagner-2020-Oekologische-Fußabdruecke-von-Lebensmitteln-und-Gerichten-in-Deutschland-ifeu-2091</t>
  </si>
  <si>
    <t>Tomaten, aus Südeuropa, Freiland</t>
  </si>
  <si>
    <t>Reinhardt-Gaertner-Wagner-2020-Oekologische-Fußabdruecke-von-Lebensmitteln-und-Gerichten-in-Deutschland-ifeu-2090</t>
  </si>
  <si>
    <t>Tomaten, aus Deutschland, saisonal</t>
  </si>
  <si>
    <t>Reinhardt-Gaertner-Wagner-2020-Oekologische-Fußabdruecke-von-Lebensmitteln-und-Gerichten-in-Deutschland-ifeu-2089</t>
  </si>
  <si>
    <t>Tomaten, frisch, Durchschnitt</t>
  </si>
  <si>
    <t>Reinhardt-Gaertner-Wagner-2020-Oekologische-Fußabdruecke-von-Lebensmitteln-und-Gerichten-in-Deutschland-ifeu-2088</t>
  </si>
  <si>
    <t>Spinat, gefroren</t>
  </si>
  <si>
    <t>Reinhardt-Gaertner-Wagner-2020-Oekologische-Fußabdruecke-von-Lebensmitteln-und-Gerichten-in-Deutschland-ifeu-2087</t>
  </si>
  <si>
    <t>Spinat, frisch</t>
  </si>
  <si>
    <t>Reinhardt-Gaertner-Wagner-2020-Oekologische-Fußabdruecke-von-Lebensmitteln-und-Gerichten-in-Deutschland-ifeu-2086</t>
  </si>
  <si>
    <t>Spargel</t>
  </si>
  <si>
    <t>Reinhardt-Gaertner-Wagner-2020-Oekologische-Fußabdruecke-von-Lebensmitteln-und-Gerichten-in-Deutschland-ifeu-2085</t>
  </si>
  <si>
    <t>Sellerie</t>
  </si>
  <si>
    <t>Reinhardt-Gaertner-Wagner-2020-Oekologische-Fußabdruecke-von-Lebensmitteln-und-Gerichten-in-Deutschland-ifeu-2084</t>
  </si>
  <si>
    <t>Salatmischung, gewaschen</t>
  </si>
  <si>
    <t>Reinhardt-Gaertner-Wagner-2020-Oekologische-Fußabdruecke-von-Lebensmitteln-und-Gerichten-in-Deutschland-ifeu-2082</t>
  </si>
  <si>
    <t>Salatgurke (Bio)</t>
  </si>
  <si>
    <t>Reinhardt-Gaertner-Wagner-2020-Oekologische-Fußabdruecke-von-Lebensmitteln-und-Gerichten-in-Deutschland-ifeu-2080</t>
  </si>
  <si>
    <t>Salatgurke</t>
  </si>
  <si>
    <t>Reinhardt-Gaertner-Wagner-2020-Oekologische-Fußabdruecke-von-Lebensmitteln-und-Gerichten-in-Deutschland-ifeu-2079</t>
  </si>
  <si>
    <t>Rucola</t>
  </si>
  <si>
    <t>Reinhardt-Gaertner-Wagner-2020-Oekologische-Fußabdruecke-von-Lebensmitteln-und-Gerichten-in-Deutschland-ifeu-2078</t>
  </si>
  <si>
    <t>Rotkohl, Glas</t>
  </si>
  <si>
    <t>Reinhardt-Gaertner-Wagner-2020-Oekologische-Fußabdruecke-von-Lebensmitteln-und-Gerichten-in-Deutschland-ifeu-2077</t>
  </si>
  <si>
    <t>Rotkohl, frisch</t>
  </si>
  <si>
    <t>Reinhardt-Gaertner-Wagner-2020-Oekologische-Fußabdruecke-von-Lebensmitteln-und-Gerichten-in-Deutschland-ifeu-2076</t>
  </si>
  <si>
    <t>Rote Beete, Glas</t>
  </si>
  <si>
    <t>Reinhardt-Gaertner-Wagner-2020-Oekologische-Fußabdruecke-von-Lebensmitteln-und-Gerichten-in-Deutschland-ifeu-2075</t>
  </si>
  <si>
    <t>Rote Beete, frisch</t>
  </si>
  <si>
    <t>Reinhardt-Gaertner-Wagner-2020-Oekologische-Fußabdruecke-von-Lebensmitteln-und-Gerichten-in-Deutschland-ifeu-2074</t>
  </si>
  <si>
    <t>Rosenkohl, gefroren</t>
  </si>
  <si>
    <t>Reinhardt-Gaertner-Wagner-2020-Oekologische-Fußabdruecke-von-Lebensmitteln-und-Gerichten-in-Deutschland-ifeu-2073</t>
  </si>
  <si>
    <t>Rosenkohl, frisch</t>
  </si>
  <si>
    <t>Reinhardt-Gaertner-Wagner-2020-Oekologische-Fußabdruecke-von-Lebensmitteln-und-Gerichten-in-Deutschland-ifeu-2072</t>
  </si>
  <si>
    <t>Rettich</t>
  </si>
  <si>
    <t>Reinhardt-Gaertner-Wagner-2020-Oekologische-Fußabdruecke-von-Lebensmitteln-und-Gerichten-in-Deutschland-ifeu-2071</t>
  </si>
  <si>
    <t>Pfirsich, Dose</t>
  </si>
  <si>
    <t>Reinhardt-Gaertner-Wagner-2020-Oekologische-Fußabdruecke-von-Lebensmitteln-und-Gerichten-in-Deutschland-ifeu-2070</t>
  </si>
  <si>
    <t>Pfirsich, frisch</t>
  </si>
  <si>
    <t>Reinhardt-Gaertner-Wagner-2020-Oekologische-Fußabdruecke-von-Lebensmitteln-und-Gerichten-in-Deutschland-ifeu-2069</t>
  </si>
  <si>
    <t>Paprika</t>
  </si>
  <si>
    <t>Reinhardt-Gaertner-Wagner-2020-Oekologische-Fußabdruecke-von-Lebensmitteln-und-Gerichten-in-Deutschland-ifeu-2068</t>
  </si>
  <si>
    <t>Orange / Apfelsine</t>
  </si>
  <si>
    <t>Reinhardt-Gaertner-Wagner-2020-Oekologische-Fußabdruecke-von-Lebensmitteln-und-Gerichten-in-Deutschland-ifeu-2067</t>
  </si>
  <si>
    <t>Mais, Dose</t>
  </si>
  <si>
    <t>Reinhardt-Gaertner-Wagner-2020-Oekologische-Fußabdruecke-von-Lebensmitteln-und-Gerichten-in-Deutschland-ifeu-2066</t>
  </si>
  <si>
    <t>Linsen, Dose</t>
  </si>
  <si>
    <t>Reinhardt-Gaertner-Wagner-2020-Oekologische-Fußabdruecke-von-Lebensmitteln-und-Gerichten-in-Deutschland-ifeu-2065</t>
  </si>
  <si>
    <t>Linsen (Bio), getrocknet</t>
  </si>
  <si>
    <t>Reinhardt-Gaertner-Wagner-2020-Oekologische-Fußabdruecke-von-Lebensmitteln-und-Gerichten-in-Deutschland-ifeu-2064</t>
  </si>
  <si>
    <t>Linsen, getrocknet</t>
  </si>
  <si>
    <t>Reinhardt-Gaertner-Wagner-2020-Oekologische-Fußabdruecke-von-Lebensmitteln-und-Gerichten-in-Deutschland-ifeu-2063</t>
  </si>
  <si>
    <t>Leinsamen</t>
  </si>
  <si>
    <t>Reinhardt-Gaertner-Wagner-2020-Oekologische-Fußabdruecke-von-Lebensmitteln-und-Gerichten-in-Deutschland-ifeu-2062</t>
  </si>
  <si>
    <t>Lauch</t>
  </si>
  <si>
    <t>Reinhardt-Gaertner-Wagner-2020-Oekologische-Fußabdruecke-von-Lebensmitteln-und-Gerichten-in-Deutschland-ifeu-2061</t>
  </si>
  <si>
    <t>Kürbis</t>
  </si>
  <si>
    <t>Reinhardt-Gaertner-Wagner-2020-Oekologische-Fußabdruecke-von-Lebensmitteln-und-Gerichten-in-Deutschland-ifeu-2060</t>
  </si>
  <si>
    <t>Kohlrabi</t>
  </si>
  <si>
    <t>Reinhardt-Gaertner-Wagner-2020-Oekologische-Fußabdruecke-von-Lebensmitteln-und-Gerichten-in-Deutschland-ifeu-2059</t>
  </si>
  <si>
    <t>Kichererbsen, Dose</t>
  </si>
  <si>
    <t>Reinhardt-Gaertner-Wagner-2020-Oekologische-Fußabdruecke-von-Lebensmitteln-und-Gerichten-in-Deutschland-ifeu-2058</t>
  </si>
  <si>
    <t>Kartoffelpüreepulver</t>
  </si>
  <si>
    <t>Reinhardt-Gaertner-Wagner-2020-Oekologische-Fußabdruecke-von-Lebensmitteln-und-Gerichten-in-Deutschland-ifeu-2057</t>
  </si>
  <si>
    <t>Kartoffeln (Bio)</t>
  </si>
  <si>
    <t>Reinhardt-Gaertner-Wagner-2020-Oekologische-Fußabdruecke-von-Lebensmitteln-und-Gerichten-in-Deutschland-ifeu-2056</t>
  </si>
  <si>
    <t>Kartoffeln, frisch</t>
  </si>
  <si>
    <t>Reinhardt-Gaertner-Wagner-2020-Oekologische-Fußabdruecke-von-Lebensmitteln-und-Gerichten-in-Deutschland-ifeu-2055</t>
  </si>
  <si>
    <t>Karotten</t>
  </si>
  <si>
    <t>Reinhardt-Gaertner-Wagner-2020-Oekologische-Fußabdruecke-von-Lebensmitteln-und-Gerichten-in-Deutschland-ifeu-2054</t>
  </si>
  <si>
    <t>Grünkohl, Glas</t>
  </si>
  <si>
    <t>Reinhardt-Gaertner-Wagner-2020-Oekologische-Fußabdruecke-von-Lebensmitteln-und-Gerichten-in-Deutschland-ifeu-2053</t>
  </si>
  <si>
    <t>Grünkohl, frisch</t>
  </si>
  <si>
    <t>Reinhardt-Gaertner-Wagner-2020-Oekologische-Fußabdruecke-von-Lebensmitteln-und-Gerichten-in-Deutschland-ifeu-2052</t>
  </si>
  <si>
    <t>Fenchel</t>
  </si>
  <si>
    <t>Reinhardt-Gaertner-Wagner-2020-Oekologische-Fußabdruecke-von-Lebensmitteln-und-Gerichten-in-Deutschland-ifeu-2051</t>
  </si>
  <si>
    <t>Feldsalat</t>
  </si>
  <si>
    <t>Reinhardt-Gaertner-Wagner-2020-Oekologische-Fußabdruecke-von-Lebensmitteln-und-Gerichten-in-Deutschland-ifeu-2050</t>
  </si>
  <si>
    <t>Reinhardt-Gaertner-Wagner-2020-Oekologische-Fußabdruecke-von-Lebensmitteln-und-Gerichten-in-Deutschland-ifeu-2049</t>
  </si>
  <si>
    <t>Erdbeeren, gefroren</t>
  </si>
  <si>
    <t>Reinhardt-Gaertner-Wagner-2020-Oekologische-Fußabdruecke-von-Lebensmitteln-und-Gerichten-in-Deutschland-ifeu-2048</t>
  </si>
  <si>
    <t>Reinhardt-Gaertner-Wagner-2020-Oekologische-Fußabdruecke-von-Lebensmitteln-und-Gerichten-in-Deutschland-ifeu-2047</t>
  </si>
  <si>
    <t>Reinhardt-Gaertner-Wagner-2020-Oekologische-Fußabdruecke-von-Lebensmitteln-und-Gerichten-in-Deutschland-ifeu-2046</t>
  </si>
  <si>
    <t>Erdbeeren, frisch, Durchschnitt</t>
  </si>
  <si>
    <t>Reinhardt-Gaertner-Wagner-2020-Oekologische-Fußabdruecke-von-Lebensmitteln-und-Gerichten-in-Deutschland-ifeu-2045</t>
  </si>
  <si>
    <t>Erbsen, grün, Glas</t>
  </si>
  <si>
    <t>Reinhardt-Gaertner-Wagner-2020-Oekologische-Fußabdruecke-von-Lebensmitteln-und-Gerichten-in-Deutschland-ifeu-2044</t>
  </si>
  <si>
    <t>Erbsen, grün, Dose</t>
  </si>
  <si>
    <t>Reinhardt-Gaertner-Wagner-2020-Oekologische-Fußabdruecke-von-Lebensmitteln-und-Gerichten-in-Deutschland-ifeu-2043</t>
  </si>
  <si>
    <t>Erbsen, gefroren</t>
  </si>
  <si>
    <t>Reinhardt-Gaertner-Wagner-2020-Oekologische-Fußabdruecke-von-Lebensmitteln-und-Gerichten-in-Deutschland-ifeu-2042</t>
  </si>
  <si>
    <t>Erbsen, getrocknet</t>
  </si>
  <si>
    <t>Reinhardt-Gaertner-Wagner-2020-Oekologische-Fußabdruecke-von-Lebensmitteln-und-Gerichten-in-Deutschland-ifeu-2041</t>
  </si>
  <si>
    <t>Erbsen, frisch, grün, in Schoten</t>
  </si>
  <si>
    <t>Reinhardt-Gaertner-Wagner-2020-Oekologische-Fußabdruecke-von-Lebensmitteln-und-Gerichten-in-Deutschland-ifeu-2040</t>
  </si>
  <si>
    <t>Champignons, Dose</t>
  </si>
  <si>
    <t>Reinhardt-Gaertner-Wagner-2020-Oekologische-Fußabdruecke-von-Lebensmitteln-und-Gerichten-in-Deutschland-ifeu-2039</t>
  </si>
  <si>
    <t>Champignons, frisch, hell oder dunkel</t>
  </si>
  <si>
    <t>Reinhardt-Gaertner-Wagner-2020-Oekologische-Fußabdruecke-von-Lebensmitteln-und-Gerichten-in-Deutschland-ifeu-2038</t>
  </si>
  <si>
    <t>Brokkoli, gefroren</t>
  </si>
  <si>
    <t>Reinhardt-Gaertner-Wagner-2020-Oekologische-Fußabdruecke-von-Lebensmitteln-und-Gerichten-in-Deutschland-ifeu-2037</t>
  </si>
  <si>
    <t>Brokkoli, frisch</t>
  </si>
  <si>
    <t>Reinhardt-Gaertner-Wagner-2020-Oekologische-Fußabdruecke-von-Lebensmitteln-und-Gerichten-in-Deutschland-ifeu-2036</t>
  </si>
  <si>
    <t>Bohnen, Dose</t>
  </si>
  <si>
    <t>Reinhardt-Gaertner-Wagner-2020-Oekologische-Fußabdruecke-von-Lebensmitteln-und-Gerichten-in-Deutschland-ifeu-2035</t>
  </si>
  <si>
    <t>Bohnen, frisch</t>
  </si>
  <si>
    <t>Reinhardt-Gaertner-Wagner-2020-Oekologische-Fußabdruecke-von-Lebensmitteln-und-Gerichten-in-Deutschland-ifeu-2034</t>
  </si>
  <si>
    <t>Blumenkohl</t>
  </si>
  <si>
    <t>Reinhardt-Gaertner-Wagner-2020-Oekologische-Fußabdruecke-von-Lebensmitteln-und-Gerichten-in-Deutschland-ifeu-2033</t>
  </si>
  <si>
    <t>Birne</t>
  </si>
  <si>
    <t>Reinhardt-Gaertner-Wagner-2020-Oekologische-Fußabdruecke-von-Lebensmitteln-und-Gerichten-in-Deutschland-ifeu-2032</t>
  </si>
  <si>
    <t>Banane</t>
  </si>
  <si>
    <t>Reinhardt-Gaertner-Wagner-2020-Oekologische-Fußabdruecke-von-Lebensmitteln-und-Gerichten-in-Deutschland-ifeu-2031</t>
  </si>
  <si>
    <t>Avocado (Bio), aus Peru</t>
  </si>
  <si>
    <t>Reinhardt-Gaertner-Wagner-2020-Oekologische-Fußabdruecke-von-Lebensmitteln-und-Gerichten-in-Deutschland-ifeu-2030</t>
  </si>
  <si>
    <t>Avocado, aus Peru</t>
  </si>
  <si>
    <t>Reinhardt-Gaertner-Wagner-2020-Oekologische-Fußabdruecke-von-Lebensmitteln-und-Gerichten-in-Deutschland-ifeu-2029</t>
  </si>
  <si>
    <t>Avocado, Durchschnitt</t>
  </si>
  <si>
    <t>Reinhardt-Gaertner-Wagner-2020-Oekologische-Fußabdruecke-von-Lebensmitteln-und-Gerichten-in-Deutschland-ifeu-2028</t>
  </si>
  <si>
    <t>Aubergine</t>
  </si>
  <si>
    <t>Reinhardt-Gaertner-Wagner-2020-Oekologische-Fußabdruecke-von-Lebensmitteln-und-Gerichten-in-Deutschland-ifeu-2027</t>
  </si>
  <si>
    <t>Apfel, aus Neuseeland</t>
  </si>
  <si>
    <t>Reinhardt-Gaertner-Wagner-2020-Oekologische-Fußabdruecke-von-Lebensmitteln-und-Gerichten-in-Deutschland-ifeu-2026</t>
  </si>
  <si>
    <t>Reinhardt-Gaertner-Wagner-2020-Oekologische-Fußabdruecke-von-Lebensmitteln-und-Gerichten-in-Deutschland-ifeu-2025</t>
  </si>
  <si>
    <t>Reinhardt-Gaertner-Wagner-2020-Oekologische-Fußabdruecke-von-Lebensmitteln-und-Gerichten-in-Deutschland-ifeu-2024</t>
  </si>
  <si>
    <t>Reinhardt-Gaertner-Wagner-2020-Oekologische-Fußabdruecke-von-Lebensmitteln-und-Gerichten-in-Deutschland-ifeu-2023</t>
  </si>
  <si>
    <t>Apfel, Durchschnitt</t>
  </si>
  <si>
    <t>Reinhardt-Gaertner-Wagner-2020-Oekologische-Fußabdruecke-von-Lebensmitteln-und-Gerichten-in-Deutschland-ifeu-2022</t>
  </si>
  <si>
    <t>Ananas, Dose</t>
  </si>
  <si>
    <t>Reinhardt-Gaertner-Wagner-2020-Oekologische-Fußabdruecke-von-Lebensmitteln-und-Gerichten-in-Deutschland-ifeu-2021</t>
  </si>
  <si>
    <t>Reinhardt-Gaertner-Wagner-2020-Oekologische-Fußabdruecke-von-Lebensmitteln-und-Gerichten-in-Deutschland-ifeu-2020</t>
  </si>
  <si>
    <t>Ananas, per Schiff</t>
  </si>
  <si>
    <t>Ananas, frisch, gemäß realem Transport-Durchschnitt</t>
  </si>
  <si>
    <t>Quelle - Scope 3</t>
  </si>
  <si>
    <t>Quelle - Scope 2</t>
  </si>
  <si>
    <t>Quelle - Scope 1</t>
  </si>
  <si>
    <t>Summe</t>
  </si>
  <si>
    <t>Scope 3</t>
  </si>
  <si>
    <t>Scope 2</t>
  </si>
  <si>
    <t>Scope 1</t>
  </si>
  <si>
    <t>Einheit</t>
  </si>
  <si>
    <t>Bezeichnung</t>
  </si>
  <si>
    <t>Zuordnung</t>
  </si>
  <si>
    <t>Datenquellen</t>
  </si>
  <si>
    <t>Emissionsquelle</t>
  </si>
  <si>
    <t>Emissionsfaktoren</t>
  </si>
  <si>
    <t>Anteil an Summe aller Scopes:</t>
  </si>
  <si>
    <t>Gesamt</t>
  </si>
  <si>
    <t>Kategorien</t>
  </si>
  <si>
    <r>
      <t>Bilanz Zusatzmodul Mensa (in t CO</t>
    </r>
    <r>
      <rPr>
        <b/>
        <vertAlign val="subscript"/>
        <sz val="14"/>
        <color rgb="FF2596C4"/>
        <rFont val="Calibri"/>
        <family val="2"/>
        <scheme val="minor"/>
      </rPr>
      <t>2</t>
    </r>
    <r>
      <rPr>
        <b/>
        <sz val="14"/>
        <color rgb="FF2596C4"/>
        <rFont val="Calibri"/>
        <family val="2"/>
        <scheme val="minor"/>
      </rPr>
      <t>e)</t>
    </r>
  </si>
  <si>
    <t>Datenqualitaet</t>
  </si>
  <si>
    <t>sehr gut</t>
  </si>
  <si>
    <t>befriedigend</t>
  </si>
  <si>
    <t>ausreichend</t>
  </si>
  <si>
    <t>Bewertung</t>
  </si>
  <si>
    <t>Sortieren_Strom</t>
  </si>
  <si>
    <t>Sortieren_Wärme</t>
  </si>
  <si>
    <t>Sortieren_Rest</t>
  </si>
  <si>
    <t>Bitte Wählen</t>
  </si>
  <si>
    <t>Campus</t>
  </si>
  <si>
    <t>Gebäude</t>
  </si>
  <si>
    <t>Energieverbrauch</t>
  </si>
  <si>
    <t>Mensa</t>
  </si>
  <si>
    <t>Kategorie_Mensa</t>
  </si>
  <si>
    <t>Tomaten (Bio), frisch</t>
  </si>
  <si>
    <t>Spalte1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</si>
</sst>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0\ 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4"/>
      <color rgb="FF7AB800"/>
      <name val="Calibri"/>
      <family val="2"/>
      <scheme val="minor"/>
    </font>
    <font>
      <b/>
      <vertAlign val="subscript"/>
      <sz val="14"/>
      <color rgb="FF7AB800"/>
      <name val="Calibri"/>
      <family val="2"/>
      <scheme val="minor"/>
    </font>
    <font>
      <b/>
      <sz val="14"/>
      <color rgb="FF2596C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rgb="FF2596C4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7AB800"/>
      <name val="Calibri"/>
      <family val="2"/>
      <scheme val="minor"/>
    </font>
    <font>
      <b/>
      <vertAlign val="subscript"/>
      <sz val="14"/>
      <color rgb="FF2596C4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596C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vertical="center" wrapText="1"/>
    </xf>
    <xf numFmtId="4" fontId="5" fillId="3" borderId="0" xfId="0" applyNumberFormat="1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" fontId="0" fillId="0" borderId="0" xfId="2" applyNumberFormat="1" applyFon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 wrapText="1"/>
    </xf>
    <xf numFmtId="3" fontId="0" fillId="0" borderId="0" xfId="2" applyNumberFormat="1" applyFont="1" applyAlignment="1" applyProtection="1">
      <alignment vertical="center"/>
      <protection locked="0"/>
    </xf>
    <xf numFmtId="0" fontId="0" fillId="3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0" borderId="0" xfId="0" applyFont="1"/>
    <xf numFmtId="0" fontId="12" fillId="3" borderId="9" xfId="3" applyFont="1" applyFill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4" fillId="0" borderId="0" xfId="0" applyFont="1" applyAlignment="1">
      <alignment horizontal="left"/>
    </xf>
    <xf numFmtId="49" fontId="0" fillId="0" borderId="0" xfId="0" applyNumberFormat="1" applyProtection="1">
      <protection locked="0"/>
    </xf>
    <xf numFmtId="164" fontId="0" fillId="0" borderId="10" xfId="2" applyNumberFormat="1" applyFont="1" applyFill="1" applyBorder="1" applyAlignment="1" applyProtection="1">
      <alignment vertical="center"/>
      <protection locked="0"/>
    </xf>
    <xf numFmtId="164" fontId="0" fillId="0" borderId="11" xfId="2" applyNumberFormat="1" applyFont="1" applyFill="1" applyBorder="1" applyAlignment="1" applyProtection="1">
      <alignment vertical="center"/>
      <protection locked="0"/>
    </xf>
    <xf numFmtId="164" fontId="0" fillId="0" borderId="0" xfId="2" applyNumberFormat="1" applyFont="1" applyFill="1" applyAlignment="1" applyProtection="1">
      <alignment vertical="center"/>
      <protection locked="0"/>
    </xf>
    <xf numFmtId="164" fontId="0" fillId="0" borderId="12" xfId="2" applyNumberFormat="1" applyFont="1" applyFill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2" xfId="0" applyNumberFormat="1" applyBorder="1"/>
    <xf numFmtId="164" fontId="0" fillId="0" borderId="15" xfId="2" applyNumberFormat="1" applyFont="1" applyFill="1" applyBorder="1" applyAlignment="1" applyProtection="1">
      <alignment vertical="center"/>
    </xf>
    <xf numFmtId="164" fontId="0" fillId="0" borderId="16" xfId="2" applyNumberFormat="1" applyFont="1" applyFill="1" applyBorder="1" applyAlignment="1">
      <alignment vertical="center"/>
    </xf>
    <xf numFmtId="164" fontId="0" fillId="0" borderId="2" xfId="2" applyNumberFormat="1" applyFont="1" applyFill="1" applyBorder="1" applyAlignment="1">
      <alignment vertical="center"/>
    </xf>
    <xf numFmtId="164" fontId="0" fillId="0" borderId="17" xfId="2" applyNumberFormat="1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/>
    <xf numFmtId="49" fontId="0" fillId="0" borderId="0" xfId="0" applyNumberFormat="1"/>
    <xf numFmtId="164" fontId="0" fillId="0" borderId="10" xfId="2" applyNumberFormat="1" applyFont="1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4" fontId="0" fillId="0" borderId="0" xfId="2" applyNumberFormat="1" applyFont="1" applyFill="1" applyAlignment="1">
      <alignment vertical="center"/>
    </xf>
    <xf numFmtId="164" fontId="0" fillId="0" borderId="12" xfId="2" applyNumberFormat="1" applyFont="1" applyFill="1" applyBorder="1" applyAlignment="1">
      <alignment vertical="center"/>
    </xf>
    <xf numFmtId="164" fontId="0" fillId="0" borderId="16" xfId="2" applyNumberFormat="1" applyFont="1" applyFill="1" applyBorder="1" applyAlignment="1" applyProtection="1">
      <alignment vertical="center"/>
    </xf>
    <xf numFmtId="164" fontId="0" fillId="0" borderId="2" xfId="2" applyNumberFormat="1" applyFont="1" applyFill="1" applyBorder="1" applyAlignment="1" applyProtection="1">
      <alignment vertical="center"/>
    </xf>
    <xf numFmtId="164" fontId="0" fillId="0" borderId="17" xfId="2" applyNumberFormat="1" applyFont="1" applyFill="1" applyBorder="1" applyAlignment="1" applyProtection="1">
      <alignment vertical="center"/>
    </xf>
    <xf numFmtId="164" fontId="0" fillId="0" borderId="10" xfId="2" applyNumberFormat="1" applyFont="1" applyFill="1" applyBorder="1" applyAlignment="1" applyProtection="1">
      <alignment vertical="center"/>
    </xf>
    <xf numFmtId="164" fontId="0" fillId="0" borderId="11" xfId="2" applyNumberFormat="1" applyFont="1" applyFill="1" applyBorder="1" applyAlignment="1" applyProtection="1">
      <alignment vertical="center"/>
    </xf>
    <xf numFmtId="164" fontId="0" fillId="0" borderId="0" xfId="2" applyNumberFormat="1" applyFont="1" applyFill="1" applyAlignment="1" applyProtection="1">
      <alignment vertical="center"/>
    </xf>
    <xf numFmtId="164" fontId="0" fillId="0" borderId="12" xfId="2" applyNumberFormat="1" applyFont="1" applyFill="1" applyBorder="1" applyAlignment="1" applyProtection="1">
      <alignment vertical="center"/>
    </xf>
    <xf numFmtId="164" fontId="0" fillId="0" borderId="0" xfId="2" applyNumberFormat="1" applyFont="1" applyFill="1" applyBorder="1" applyAlignment="1" applyProtection="1">
      <alignment vertical="center"/>
    </xf>
    <xf numFmtId="49" fontId="0" fillId="0" borderId="16" xfId="0" applyNumberFormat="1" applyBorder="1" applyAlignment="1">
      <alignment horizontal="center" vertical="center"/>
    </xf>
    <xf numFmtId="49" fontId="0" fillId="0" borderId="7" xfId="0" applyNumberFormat="1" applyBorder="1"/>
    <xf numFmtId="164" fontId="0" fillId="0" borderId="19" xfId="2" applyNumberFormat="1" applyFont="1" applyFill="1" applyBorder="1" applyAlignment="1" applyProtection="1">
      <alignment vertical="center"/>
    </xf>
    <xf numFmtId="164" fontId="0" fillId="0" borderId="20" xfId="2" applyNumberFormat="1" applyFont="1" applyFill="1" applyBorder="1" applyAlignment="1" applyProtection="1">
      <alignment vertical="center"/>
    </xf>
    <xf numFmtId="164" fontId="0" fillId="0" borderId="7" xfId="2" applyNumberFormat="1" applyFont="1" applyBorder="1" applyAlignment="1" applyProtection="1">
      <alignment vertical="center"/>
    </xf>
    <xf numFmtId="164" fontId="0" fillId="0" borderId="21" xfId="2" applyNumberFormat="1" applyFont="1" applyBorder="1" applyAlignment="1" applyProtection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/>
    <xf numFmtId="164" fontId="0" fillId="0" borderId="15" xfId="2" applyNumberFormat="1" applyFont="1" applyBorder="1" applyAlignment="1" applyProtection="1">
      <alignment vertical="center"/>
    </xf>
    <xf numFmtId="164" fontId="0" fillId="0" borderId="16" xfId="2" applyNumberFormat="1" applyFont="1" applyBorder="1" applyAlignment="1" applyProtection="1">
      <alignment vertical="center"/>
    </xf>
    <xf numFmtId="164" fontId="0" fillId="0" borderId="2" xfId="2" applyNumberFormat="1" applyFont="1" applyBorder="1" applyAlignment="1" applyProtection="1">
      <alignment vertical="center"/>
    </xf>
    <xf numFmtId="164" fontId="0" fillId="0" borderId="17" xfId="2" applyNumberFormat="1" applyFont="1" applyBorder="1" applyAlignment="1" applyProtection="1">
      <alignment vertical="center"/>
    </xf>
    <xf numFmtId="164" fontId="0" fillId="0" borderId="10" xfId="2" applyNumberFormat="1" applyFont="1" applyBorder="1" applyAlignment="1" applyProtection="1">
      <alignment vertical="center"/>
    </xf>
    <xf numFmtId="164" fontId="0" fillId="0" borderId="11" xfId="2" applyNumberFormat="1" applyFont="1" applyBorder="1" applyAlignment="1" applyProtection="1">
      <alignment vertical="center"/>
    </xf>
    <xf numFmtId="164" fontId="0" fillId="0" borderId="0" xfId="2" applyNumberFormat="1" applyFont="1" applyBorder="1" applyAlignment="1" applyProtection="1">
      <alignment vertical="center"/>
    </xf>
    <xf numFmtId="164" fontId="0" fillId="0" borderId="12" xfId="2" applyNumberFormat="1" applyFont="1" applyBorder="1" applyAlignment="1" applyProtection="1">
      <alignment vertical="center"/>
    </xf>
    <xf numFmtId="164" fontId="0" fillId="0" borderId="7" xfId="2" applyNumberFormat="1" applyFont="1" applyFill="1" applyBorder="1" applyAlignment="1" applyProtection="1">
      <alignment vertical="center"/>
    </xf>
    <xf numFmtId="164" fontId="0" fillId="0" borderId="21" xfId="2" applyNumberFormat="1" applyFont="1" applyFill="1" applyBorder="1" applyAlignment="1" applyProtection="1">
      <alignment vertical="center"/>
    </xf>
    <xf numFmtId="164" fontId="0" fillId="0" borderId="0" xfId="2" applyNumberFormat="1" applyFont="1" applyAlignment="1" applyProtection="1">
      <alignment vertical="center"/>
    </xf>
    <xf numFmtId="164" fontId="15" fillId="0" borderId="10" xfId="2" applyNumberFormat="1" applyFont="1" applyBorder="1" applyAlignment="1" applyProtection="1">
      <alignment vertical="center"/>
    </xf>
    <xf numFmtId="164" fontId="15" fillId="0" borderId="11" xfId="2" applyNumberFormat="1" applyFont="1" applyBorder="1" applyAlignment="1" applyProtection="1">
      <alignment vertical="center"/>
    </xf>
    <xf numFmtId="0" fontId="0" fillId="5" borderId="0" xfId="0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9" fontId="0" fillId="4" borderId="23" xfId="1" applyFont="1" applyFill="1" applyBorder="1" applyProtection="1"/>
    <xf numFmtId="165" fontId="0" fillId="4" borderId="23" xfId="1" applyNumberFormat="1" applyFont="1" applyFill="1" applyBorder="1" applyProtection="1"/>
    <xf numFmtId="0" fontId="0" fillId="4" borderId="16" xfId="0" applyFill="1" applyBorder="1"/>
    <xf numFmtId="4" fontId="15" fillId="0" borderId="0" xfId="0" applyNumberFormat="1" applyFont="1"/>
    <xf numFmtId="4" fontId="15" fillId="0" borderId="24" xfId="0" applyNumberFormat="1" applyFont="1" applyBorder="1"/>
    <xf numFmtId="3" fontId="15" fillId="0" borderId="24" xfId="0" applyNumberFormat="1" applyFont="1" applyBorder="1"/>
    <xf numFmtId="0" fontId="0" fillId="0" borderId="11" xfId="0" applyBorder="1"/>
    <xf numFmtId="4" fontId="15" fillId="0" borderId="25" xfId="0" applyNumberFormat="1" applyFont="1" applyBorder="1"/>
    <xf numFmtId="3" fontId="15" fillId="0" borderId="25" xfId="0" applyNumberFormat="1" applyFont="1" applyBorder="1"/>
    <xf numFmtId="4" fontId="15" fillId="0" borderId="26" xfId="0" applyNumberFormat="1" applyFont="1" applyBorder="1"/>
    <xf numFmtId="3" fontId="15" fillId="0" borderId="26" xfId="0" applyNumberFormat="1" applyFont="1" applyBorder="1"/>
    <xf numFmtId="4" fontId="15" fillId="0" borderId="27" xfId="0" applyNumberFormat="1" applyFont="1" applyBorder="1"/>
    <xf numFmtId="3" fontId="15" fillId="0" borderId="27" xfId="0" applyNumberFormat="1" applyFont="1" applyBorder="1"/>
    <xf numFmtId="0" fontId="0" fillId="3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5" borderId="11" xfId="0" applyFill="1" applyBorder="1"/>
    <xf numFmtId="0" fontId="5" fillId="0" borderId="0" xfId="0" applyFont="1"/>
    <xf numFmtId="0" fontId="10" fillId="0" borderId="0" xfId="0" applyFont="1"/>
    <xf numFmtId="0" fontId="2" fillId="6" borderId="0" xfId="0" applyFont="1" applyFill="1"/>
    <xf numFmtId="0" fontId="0" fillId="7" borderId="28" xfId="0" applyFill="1" applyBorder="1"/>
    <xf numFmtId="0" fontId="0" fillId="0" borderId="28" xfId="0" applyBorder="1"/>
    <xf numFmtId="0" fontId="2" fillId="6" borderId="28" xfId="0" applyFont="1" applyFill="1" applyBorder="1"/>
    <xf numFmtId="0" fontId="0" fillId="0" borderId="29" xfId="0" applyBorder="1"/>
    <xf numFmtId="0" fontId="4" fillId="0" borderId="0" xfId="0" applyFont="1"/>
    <xf numFmtId="0" fontId="0" fillId="8" borderId="0" xfId="0" applyFill="1" applyAlignment="1">
      <alignment horizontal="center" vertical="center" wrapText="1"/>
    </xf>
    <xf numFmtId="4" fontId="0" fillId="8" borderId="0" xfId="0" applyNumberFormat="1" applyFill="1" applyAlignment="1">
      <alignment horizontal="center" vertical="center" wrapText="1"/>
    </xf>
    <xf numFmtId="49" fontId="0" fillId="8" borderId="0" xfId="0" applyNumberForma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8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2" borderId="0" xfId="0" applyFill="1" applyAlignment="1">
      <alignment horizontal="center" vertical="center" wrapText="1"/>
    </xf>
    <xf numFmtId="0" fontId="12" fillId="3" borderId="14" xfId="3" applyFont="1" applyFill="1" applyBorder="1" applyAlignment="1" applyProtection="1">
      <alignment horizontal="center" vertical="center" wrapText="1"/>
    </xf>
    <xf numFmtId="0" fontId="12" fillId="3" borderId="13" xfId="3" applyFont="1" applyFill="1" applyBorder="1" applyAlignment="1" applyProtection="1">
      <alignment horizontal="center" vertical="center" wrapText="1"/>
    </xf>
    <xf numFmtId="0" fontId="12" fillId="3" borderId="18" xfId="3" applyFont="1" applyFill="1" applyBorder="1" applyAlignment="1" applyProtection="1">
      <alignment horizontal="center" vertical="center" wrapText="1"/>
    </xf>
    <xf numFmtId="0" fontId="12" fillId="3" borderId="22" xfId="3" applyFont="1" applyFill="1" applyBorder="1" applyAlignment="1" applyProtection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Komma 2" xfId="2" xr:uid="{84AA93F7-B1F6-4C12-9E30-E175D97825B5}"/>
    <cellStyle name="Link" xfId="3" builtinId="8"/>
    <cellStyle name="Prozent" xfId="1" builtinId="5"/>
    <cellStyle name="Standard" xfId="0" builtinId="0"/>
  </cellStyles>
  <dxfs count="70"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30" formatCode="@"/>
      <protection locked="1" hidden="0"/>
    </dxf>
    <dxf>
      <numFmt numFmtId="30" formatCode="@"/>
      <protection locked="1" hidden="0"/>
    </dxf>
    <dxf>
      <numFmt numFmtId="30" formatCode="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0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0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numFmt numFmtId="30" formatCode="@"/>
      <alignment horizontal="center" vertical="center" textRotation="0" wrapText="0" indent="0" justifyLastLine="0" shrinkToFit="0" readingOrder="0"/>
      <protection locked="1" hidden="0"/>
    </dxf>
    <dxf>
      <numFmt numFmtId="30" formatCode="@"/>
      <protection locked="1" hidden="0"/>
    </dxf>
    <dxf>
      <protection locked="1" hidden="0"/>
    </dxf>
    <dxf>
      <fill>
        <patternFill patternType="solid">
          <fgColor indexed="64"/>
          <bgColor rgb="FF2596C4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0.499984740745262"/>
        </patternFill>
      </fill>
    </dxf>
    <dxf>
      <numFmt numFmtId="164" formatCode="#,##0.000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0.499984740745262"/>
        </patternFill>
      </fill>
    </dxf>
    <dxf>
      <numFmt numFmtId="164" formatCode="#,##0.000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0.499984740745262"/>
        </patternFill>
      </fill>
    </dxf>
    <dxf>
      <numFmt numFmtId="164" formatCode="#,##0.000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164" formatCode="#,##0.000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164" formatCode="#,##0.000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164" formatCode="#,##0.000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indexed="64"/>
          <bgColor theme="0" tint="-0.499984740745262"/>
        </patternFill>
      </fill>
    </dxf>
    <dxf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  <dxf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808080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'Teilbilanz Mensa'!$B$7</c:f>
          <c:strCache>
            <c:ptCount val="1"/>
            <c:pt idx="0">
              <c:v>Kategorien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'Teilbilanz Mensa'!$E$8</c:f>
              <c:strCache>
                <c:ptCount val="1"/>
                <c:pt idx="0">
                  <c:v>Scope 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'Teilbilanz Mensa'!$B$9:$B$17</c:f>
              <c:strCache>
                <c:ptCount val="9"/>
                <c:pt idx="0">
                  <c:v>Abfall_und_Wasser</c:v>
                </c:pt>
                <c:pt idx="1">
                  <c:v>Nicht_kategorisierte_Produkte</c:v>
                </c:pt>
                <c:pt idx="2">
                  <c:v>Fleisch_und_alternative_Proteinlieferanten</c:v>
                </c:pt>
                <c:pt idx="3">
                  <c:v>Gerichte</c:v>
                </c:pt>
                <c:pt idx="4">
                  <c:v>Getränke</c:v>
                </c:pt>
                <c:pt idx="5">
                  <c:v>Milchprodukte_Eier_und_Milchersatzprodukte</c:v>
                </c:pt>
                <c:pt idx="6">
                  <c:v>Obst_und_Gemüse</c:v>
                </c:pt>
                <c:pt idx="7">
                  <c:v>Stärke_öl_oder_zuckerhaltige_Produkte</c:v>
                </c:pt>
                <c:pt idx="8">
                  <c:v>Weitere_Emissionsquellen_Mensa</c:v>
                </c:pt>
              </c:strCache>
            </c:strRef>
          </c:cat>
          <c:val>
            <c:numRef>
              <c:f>'Teilbilanz Mensa'!$E$9:$E$17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6CA-B01C-81451554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1965568"/>
        <c:axId val="1271967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'Teilbilanz Mensa'!$C$8</c15:sqref>
                        </c15:formulaRef>
                      </c:ext>
                    </c:extLst>
                    <c:strCache>
                      <c:ptCount val="1"/>
                      <c:pt idx="0">
                        <c:v>Scope 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'Teilbilanz Mensa'!$B$9:$B$17</c15:sqref>
                        </c15:formulaRef>
                      </c:ext>
                    </c:extLst>
                    <c:strCache>
                      <c:ptCount val="9"/>
                      <c:pt idx="0">
                        <c:v>Abfall_und_Wasser</c:v>
                      </c:pt>
                      <c:pt idx="1">
                        <c:v>Nicht_kategorisierte_Produkte</c:v>
                      </c:pt>
                      <c:pt idx="2">
                        <c:v>Fleisch_und_alternative_Proteinlieferanten</c:v>
                      </c:pt>
                      <c:pt idx="3">
                        <c:v>Gerichte</c:v>
                      </c:pt>
                      <c:pt idx="4">
                        <c:v>Getränke</c:v>
                      </c:pt>
                      <c:pt idx="5">
                        <c:v>Milchprodukte_Eier_und_Milchersatzprodukte</c:v>
                      </c:pt>
                      <c:pt idx="6">
                        <c:v>Obst_und_Gemüse</c:v>
                      </c:pt>
                      <c:pt idx="7">
                        <c:v>Stärke_öl_oder_zuckerhaltige_Produkte</c:v>
                      </c:pt>
                      <c:pt idx="8">
                        <c:v>Weitere_Emissionsquellen_Mensa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'Teilbilanz Mensa'!$C$9:$C$17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F07-46CA-B01C-8145155472A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'Teilbilanz Mensa'!$D$8</c15:sqref>
                        </c15:formulaRef>
                      </c:ext>
                    </c:extLst>
                    <c:strCache>
                      <c:ptCount val="1"/>
                      <c:pt idx="0">
                        <c:v>Scope 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'Teilbilanz Mensa'!$B$9:$B$17</c15:sqref>
                        </c15:formulaRef>
                      </c:ext>
                    </c:extLst>
                    <c:strCache>
                      <c:ptCount val="9"/>
                      <c:pt idx="0">
                        <c:v>Abfall_und_Wasser</c:v>
                      </c:pt>
                      <c:pt idx="1">
                        <c:v>Nicht_kategorisierte_Produkte</c:v>
                      </c:pt>
                      <c:pt idx="2">
                        <c:v>Fleisch_und_alternative_Proteinlieferanten</c:v>
                      </c:pt>
                      <c:pt idx="3">
                        <c:v>Gerichte</c:v>
                      </c:pt>
                      <c:pt idx="4">
                        <c:v>Getränke</c:v>
                      </c:pt>
                      <c:pt idx="5">
                        <c:v>Milchprodukte_Eier_und_Milchersatzprodukte</c:v>
                      </c:pt>
                      <c:pt idx="6">
                        <c:v>Obst_und_Gemüse</c:v>
                      </c:pt>
                      <c:pt idx="7">
                        <c:v>Stärke_öl_oder_zuckerhaltige_Produkte</c:v>
                      </c:pt>
                      <c:pt idx="8">
                        <c:v>Weitere_Emissionsquellen_Mensa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'Teilbilanz Mensa'!$D$9:$D$17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07-46CA-B01C-8145155472AD}"/>
                  </c:ext>
                </c:extLst>
              </c15:ser>
            </c15:filteredBarSeries>
          </c:ext>
        </c:extLst>
      </c:barChart>
      <c:catAx>
        <c:axId val="1271965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71967232"/>
        <c:crosses val="autoZero"/>
        <c:auto val="1"/>
        <c:lblAlgn val="ctr"/>
        <c:lblOffset val="100"/>
        <c:noMultiLvlLbl val="0"/>
      </c:catAx>
      <c:valAx>
        <c:axId val="12719672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7196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0</xdr:colOff>
      <xdr:row>37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64264C8-B5B0-4612-8A7D-AE991275D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467CC-123B-49D9-B2FA-E79339B257CE}" name="Dateneingabe_Emissionsquellen_Mensa" displayName="Dateneingabe_Emissionsquellen_Mensa" ref="B7:N98" totalsRowCount="1" headerRowDxfId="69" dataDxfId="68" totalsRowDxfId="67">
  <autoFilter ref="B7:N97" xr:uid="{4BC02854-0BD4-4DB3-B235-326BED6BFC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7" xr3:uid="{288251A9-CD5F-4B12-8CB2-EC5618490F51}" name="1. Kategorie_x000a_(Dropdown)" dataDxfId="66" totalsRowDxfId="65"/>
    <tableColumn id="3" xr3:uid="{38CC2764-4B2D-46BA-9D9D-226EF12F9DF5}" name="2. Emissionsquelle_x000a_(Dropdown)" dataDxfId="64" totalsRowDxfId="63"/>
    <tableColumn id="4" xr3:uid="{85FB4C5B-429F-4B84-9509-93659F443ACA}" name="Menge" dataDxfId="62" totalsRowDxfId="61"/>
    <tableColumn id="5" xr3:uid="{E8DFDFCE-1C82-48DE-BFC2-DB5DE4A544DB}" name="Einheit_x000a_(vorausgefüllt)" dataDxfId="60" totalsRowDxfId="59">
      <calculatedColumnFormula>IFERROR(VLOOKUP(Dateneingabe_Emissionsquellen_Mensa[[#This Row],[2. Emissionsquelle
(Dropdown)]],'Emissionsfaktoren Mensa'!$C:$H,2,FALSE),"")</calculatedColumnFormula>
    </tableColumn>
    <tableColumn id="6" xr3:uid="{894C68D4-3252-4EEB-941C-C266C399A642}" name="Datenqualität_x000a_(Dropdown)" dataDxfId="58" totalsRowDxfId="57"/>
    <tableColumn id="18" xr3:uid="{E6115392-036A-42C0-AE8E-697220A4BE8F}" name="Datenquelle" dataDxfId="56" totalsRowDxfId="55"/>
    <tableColumn id="20" xr3:uid="{BD618010-0D68-48EF-A09D-7A10FD99560F}" name="Kommentar" dataDxfId="54" totalsRowDxfId="53"/>
    <tableColumn id="8" xr3:uid="{3E368145-D16B-4611-8109-3532E0D381A4}" name="Scope 1 EF" dataDxfId="52" totalsRowDxfId="51">
      <calculatedColumnFormula>IFERROR(VLOOKUP(Dateneingabe_Emissionsquellen_Mensa[[#This Row],[2. Emissionsquelle
(Dropdown)]],'Emissionsfaktoren Mensa'!$C:$H,3,FALSE),"")</calculatedColumnFormula>
    </tableColumn>
    <tableColumn id="9" xr3:uid="{CFDB980C-144A-4D80-A05A-2624A9340FC5}" name="Scope 2 EF" dataDxfId="50" totalsRowDxfId="49">
      <calculatedColumnFormula>IFERROR(VLOOKUP(Dateneingabe_Emissionsquellen_Mensa[[#This Row],[2. Emissionsquelle
(Dropdown)]],'Emissionsfaktoren Mensa'!$C:$H,4,FALSE),"")</calculatedColumnFormula>
    </tableColumn>
    <tableColumn id="10" xr3:uid="{3675EC43-3618-4E33-B7BF-C246BB4D28EE}" name="Scope 3 EF" dataDxfId="48" totalsRowDxfId="47">
      <calculatedColumnFormula>IFERROR(VLOOKUP(Dateneingabe_Emissionsquellen_Mensa[[#This Row],[2. Emissionsquelle
(Dropdown)]],'Emissionsfaktoren Mensa'!$C:$H,5,FALSE),"")</calculatedColumnFormula>
    </tableColumn>
    <tableColumn id="11" xr3:uid="{FF154133-BD9C-4A24-AB97-255471371511}" name="Scope 1 MB" totalsRowFunction="sum" dataDxfId="46" totalsRowDxfId="45">
      <calculatedColumnFormula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calculatedColumnFormula>
    </tableColumn>
    <tableColumn id="12" xr3:uid="{8B5AB4A4-1D7B-4C14-A024-F5DC86606CF2}" name="Scope 2 MB" totalsRowFunction="sum" dataDxfId="44" totalsRowDxfId="43">
      <calculatedColumnFormula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calculatedColumnFormula>
    </tableColumn>
    <tableColumn id="13" xr3:uid="{F56136DD-E6C1-4DE0-804F-C130A34D18E5}" name="Scope 3 MB" totalsRowFunction="sum" dataDxfId="42" totalsRowDxfId="41">
      <calculatedColumnFormula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calculatedColumnFormula>
    </tableColumn>
  </tableColumns>
  <tableStyleInfo name="TableStyleMedium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950D151-D007-4839-9983-4455EA71038D}" name="Gerichte" displayName="Gerichte" ref="X13:X16" totalsRowShown="0">
  <autoFilter ref="X13:X16" xr:uid="{D1992836-887D-448E-8B4B-336B572D585E}"/>
  <tableColumns count="1">
    <tableColumn id="1" xr3:uid="{868BE653-8D05-4ACC-BDCF-540E68CBCF68}" name="Gericht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803E8EA-8CE9-4580-86C6-D41B8916AFEE}" name="Sortieren_Strom" displayName="Sortieren_Strom" ref="S3:S11" totalsRowShown="0">
  <autoFilter ref="S3:S11" xr:uid="{951E7697-42B5-4B05-BF1E-A597FC52FC84}"/>
  <tableColumns count="1">
    <tableColumn id="1" xr3:uid="{4C7BFE84-DA49-4D33-9D34-D5D68D77B9F5}" name="Sortieren_Strom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2EFCE1-AC5F-4262-8E40-4DD8C7D4EC43}" name="Sortieren_Wärme" displayName="Sortieren_Wärme" ref="W3:W10" totalsRowShown="0">
  <autoFilter ref="W3:W10" xr:uid="{52BB6411-D7F3-41AB-83C5-61D51166FD6D}"/>
  <tableColumns count="1">
    <tableColumn id="1" xr3:uid="{96435AC7-3FD5-44CB-B7C3-ECE3422B7AAC}" name="Sortieren_Wärm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2C215D0-F2ED-456F-8CD1-D8667D2D5973}" name="Sortieren_Rest" displayName="Sortieren_Rest" ref="AA3:AA10" totalsRowShown="0">
  <autoFilter ref="AA3:AA10" xr:uid="{CFA4B89F-19B1-47AD-B0D6-1A51C81C4C98}"/>
  <tableColumns count="1">
    <tableColumn id="1" xr3:uid="{8F796354-B1C6-4E0E-BB88-21DB717CB2BE}" name="Sortieren_Res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E769DA-BEE4-4ED9-8026-FCF92D25C947}" name="Nicht_kategorisierte_Produkte" displayName="Nicht_kategorisierte_Produkte" ref="Z13:Z18" totalsRowShown="0">
  <autoFilter ref="Z13:Z18" xr:uid="{0D5034EC-2B8B-44FF-B1B9-AFEB344711E7}"/>
  <tableColumns count="1">
    <tableColumn id="1" xr3:uid="{DB00A99F-A57B-47B1-9D6C-7ECAC49A0447}" name="Nicht_kategorisierte_Produkt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FAA5E2D-8014-475C-AA65-FAE77E16917D}" name="Tabelle15" displayName="Tabelle15" ref="A14:A23" totalsRowShown="0" headerRowDxfId="16" dataDxfId="15" tableBorderDxfId="14">
  <autoFilter ref="A14:A23" xr:uid="{959EB749-4994-4009-A1F2-B80C9EA29FDE}"/>
  <tableColumns count="1">
    <tableColumn id="1" xr3:uid="{CE99DAB9-C3CA-443D-B214-ADE1219429D9}" name="Kategorie_Mensa" dataDxfId="1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612709A-CF4B-4903-A632-F66F9C48119D}" name="Tabelle20" displayName="Tabelle20" ref="F14:F43" totalsRowShown="0" headerRowDxfId="12" dataDxfId="11" tableBorderDxfId="10">
  <autoFilter ref="F14:F43" xr:uid="{4429B5FF-6534-407E-B64D-8E842CB485EE}"/>
  <tableColumns count="1">
    <tableColumn id="1" xr3:uid="{10590526-FAA5-41CE-8981-5697B80BCBA9}" name="Fleisch_und_alternative_Proteinlieferanten" dataDxfId="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28C9706-F179-4E6F-8CB4-1BC060F677E1}" name="Tabelle23" displayName="Tabelle23" ref="S14:S44" totalsRowShown="0" headerRowDxfId="8" dataDxfId="7" tableBorderDxfId="6">
  <autoFilter ref="S14:S44" xr:uid="{84DC3BDC-F285-4240-9877-BBB3BA348CFB}"/>
  <tableColumns count="1">
    <tableColumn id="1" xr3:uid="{FF062F69-23D2-4383-85D9-72127E054703}" name="Stärke_öl_oder_zuckerhaltige_Produkte" dataDxf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3B7C2F6-072A-4F39-B62C-EEF28D847416}" name="Tabelle28" displayName="Tabelle28" ref="V13:V24" totalsRowShown="0" headerRowDxfId="4" dataDxfId="3" tableBorderDxfId="2">
  <autoFilter ref="V13:V24" xr:uid="{019962D0-13CB-4455-8D45-EAFEC0460DE0}"/>
  <tableColumns count="1">
    <tableColumn id="1" xr3:uid="{7CBA0D85-2392-454F-B9A6-95028D2EB18A}" name="Getränke" dataDxfId="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1ECE401-FF3C-49B8-9618-975457B64E02}" name="Datenqualität" displayName="Datenqualität" ref="D1:E5" totalsRowShown="0" tableBorderDxfId="0">
  <autoFilter ref="D1:E5" xr:uid="{1E091022-A6D9-4583-9028-20A715C8B042}"/>
  <tableColumns count="2">
    <tableColumn id="1" xr3:uid="{AB539BC3-EEAC-4AC9-8D26-B4F2E8A71097}" name="Datenqualitaet"/>
    <tableColumn id="2" xr3:uid="{D2BB2215-697E-4B10-BB17-1869DD12FE49}" name="Bewert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DF81C0-F477-451A-BF8E-3401B6CDBF01}" name="Bilanz_ausserhalb59" displayName="Bilanz_ausserhalb59" ref="B8:F18" totalsRowCount="1" headerRowDxfId="40" dataDxfId="39" totalsRowDxfId="38">
  <tableColumns count="5">
    <tableColumn id="1" xr3:uid="{C6D9EE55-40CE-47CC-85C7-558F27DE2015}" name="Kategorien" totalsRowLabel="Summe" dataDxfId="37" totalsRowDxfId="36"/>
    <tableColumn id="2" xr3:uid="{A17267D6-D3D8-4AAC-BC42-DCCD3117DD0A}" name="Scope 1" totalsRowFunction="sum" dataDxfId="35" totalsRowDxfId="34">
      <calculatedColumnFormula>IFERROR(SUMIFS(Dateneingabe_Emissionsquellen_Mensa[Scope 1 MB],Dateneingabe_Emissionsquellen_Mensa[1. Kategorie
(Dropdown)],Bilanz_ausserhalb59[[#This Row],[Kategorien]]),"")</calculatedColumnFormula>
    </tableColumn>
    <tableColumn id="3" xr3:uid="{A4C4EFF8-432A-4E46-89AF-515F8CBAAD48}" name="Scope 2" totalsRowFunction="sum" dataDxfId="33" totalsRowDxfId="32">
      <calculatedColumnFormula>IFERROR(SUMIFS(Dateneingabe_Emissionsquellen_Mensa[Scope 2 MB],Dateneingabe_Emissionsquellen_Mensa[1. Kategorie
(Dropdown)],Bilanz_ausserhalb59[[#This Row],[Kategorien]]),"")</calculatedColumnFormula>
    </tableColumn>
    <tableColumn id="4" xr3:uid="{C195200B-4353-4306-979B-0BAB07ABE34E}" name="Scope 3" totalsRowFunction="sum" dataDxfId="31" totalsRowDxfId="30">
      <calculatedColumnFormula>IFERROR(SUMIFS(Dateneingabe_Emissionsquellen_Mensa[Scope 3 MB],Dateneingabe_Emissionsquellen_Mensa[1. Kategorie
(Dropdown)],Bilanz_ausserhalb59[[#This Row],[Kategorien]]),"")</calculatedColumnFormula>
    </tableColumn>
    <tableColumn id="5" xr3:uid="{4A9EE1B5-98A3-46C7-BBAC-CAA4A7AC5579}" name="Gesamt" totalsRowFunction="sum" dataDxfId="29" totalsRowDxfId="28">
      <calculatedColumnFormula>SUM(Bilanz_ausserhalb59[[#This Row],[Scope 1]:[Scope 3]])</calculatedColumnFormula>
    </tableColumn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CA379E-852E-4536-AFB2-CE4FE9AD9AED}" name="Emissionsfaktoren44" displayName="Emissionsfaktoren44" ref="C7:K223" totalsRowShown="0" headerRowDxfId="27" dataDxfId="26">
  <autoFilter ref="C7:K223" xr:uid="{521E2AA7-E92A-4B7C-94E0-6A990935C0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4CA54F4-889A-4968-9E12-709B832A9360}" name="Bezeichnung" dataDxfId="25"/>
    <tableColumn id="2" xr3:uid="{C238A63E-4A0A-455C-B5EF-9B7F13BBBCB3}" name="Einheit" dataDxfId="24"/>
    <tableColumn id="3" xr3:uid="{1A039F76-536D-43AE-AA01-A612F2FD86F3}" name="Scope 1" dataDxfId="23"/>
    <tableColumn id="4" xr3:uid="{D55CAC5F-F1C5-4666-9440-40D6A5862332}" name="Scope 2" dataDxfId="22"/>
    <tableColumn id="5" xr3:uid="{8CB391FF-5A47-4F3C-B8C2-9C659C674DA5}" name="Scope 3" dataDxfId="21"/>
    <tableColumn id="6" xr3:uid="{1BB6167D-C506-4355-B802-ECA8F7A0C060}" name="Summe" dataDxfId="20">
      <calculatedColumnFormula>SUM(E8:G8)</calculatedColumnFormula>
    </tableColumn>
    <tableColumn id="7" xr3:uid="{3CD1245E-C342-4B9F-9CF2-A182BC96F680}" name="Quelle - Scope 1" dataDxfId="19"/>
    <tableColumn id="8" xr3:uid="{AFB472E5-AEC2-46FD-A964-8234A89B239A}" name="Quelle - Scope 2" dataDxfId="18"/>
    <tableColumn id="9" xr3:uid="{74F890D2-456D-4C73-BB6A-45216F860D5D}" name="Quelle - Scope 3" dataDxfId="17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8F5EBD-C958-4BC1-A397-5D635C6500F3}" name="ER_Stadt" displayName="ER_Stadt" ref="R101:R182" totalsRowShown="0">
  <autoFilter ref="R101:R182" xr:uid="{0BFAE09B-F17C-47C4-9BAC-AA9765A51B4C}"/>
  <tableColumns count="1">
    <tableColumn id="1" xr3:uid="{07FF479D-0400-4D56-AB2B-44745C5DD644}" name="Spalte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CBA56F-439B-4B10-805E-E0BDD1C35541}" name="ER_Sued" displayName="ER_Sued" ref="S101:S180" totalsRowShown="0">
  <autoFilter ref="S101:S180" xr:uid="{25C08F59-769C-4CA6-AB82-EE9AFD8DB8A4}"/>
  <tableColumns count="1">
    <tableColumn id="1" xr3:uid="{66D829A6-5301-43D7-B43D-2D238E88C127}" name="Spalte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EF6490-D818-42E5-9E28-9B26A3FC0C61}" name="ER_Anmietung" displayName="ER_Anmietung" ref="U101:U129" totalsRowShown="0">
  <autoFilter ref="U101:U129" xr:uid="{A23AF359-06D0-4E00-B403-6E7408079B94}"/>
  <tableColumns count="1">
    <tableColumn id="1" xr3:uid="{2EABE273-992A-491C-A896-05F24EAAD6D7}" name="Spalte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53B1F1-23A9-4EBF-BEDB-F5B9D8C9B7BE}" name="Weitere_Anmietungen" displayName="Weitere_Anmietungen" ref="V101:V119" totalsRowShown="0">
  <autoFilter ref="V101:V119" xr:uid="{63FFA0F4-37D7-4888-B730-211A5C90F0AE}"/>
  <tableColumns count="1">
    <tableColumn id="1" xr3:uid="{F50E871C-BCDE-4B4D-A3E3-8ADAC67B6C00}" name="Spalte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028F44C-9582-48CC-92C0-6F962D64F59E}" name="Obst_und_Gemüse" displayName="Obst_und_Gemüse" ref="B14:B98" totalsRowShown="0">
  <autoFilter ref="B14:B98" xr:uid="{C0090C9C-88DA-4B0A-8BFA-55F5F40C01DD}"/>
  <tableColumns count="1">
    <tableColumn id="1" xr3:uid="{C5DB3E79-0397-453B-8E6F-3C80D4B2989A}" name="Obst_und_Gemüs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75C43FF-24F4-4A78-91F9-8DE1A035874A}" name="Milchprodukte_Eier_und_Milchersatzprodukte" displayName="Milchprodukte_Eier_und_Milchersatzprodukte" ref="D14:D46" totalsRowShown="0">
  <autoFilter ref="D14:D46" xr:uid="{08969DC0-146F-4458-8CB6-F0D8DD0D606A}"/>
  <tableColumns count="1">
    <tableColumn id="1" xr3:uid="{1809F943-DA48-447C-BFC9-D3F3803B9332}" name="Milchprodukte_Eier_und_Milchersatzproduk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7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19" Type="http://schemas.openxmlformats.org/officeDocument/2006/relationships/comments" Target="../comments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5257-648D-479A-8342-9EB3F14CC432}">
  <sheetPr>
    <tabColor rgb="FF7AB800"/>
  </sheetPr>
  <dimension ref="A1:R115"/>
  <sheetViews>
    <sheetView showGridLines="0" topLeftCell="E1" zoomScaleNormal="100" workbookViewId="0">
      <pane ySplit="7" topLeftCell="A65" activePane="bottomLeft" state="frozen"/>
      <selection activeCell="A21" sqref="A21"/>
      <selection pane="bottomLeft" activeCell="O1" sqref="O1:O1048576"/>
    </sheetView>
  </sheetViews>
  <sheetFormatPr baseColWidth="10" defaultColWidth="11.42578125" defaultRowHeight="15" outlineLevelCol="1" x14ac:dyDescent="0.25"/>
  <cols>
    <col min="1" max="1" width="13.140625" customWidth="1"/>
    <col min="2" max="2" width="24.5703125" customWidth="1"/>
    <col min="3" max="3" width="43" bestFit="1" customWidth="1"/>
    <col min="4" max="4" width="21" customWidth="1"/>
    <col min="5" max="5" width="9.42578125" customWidth="1"/>
    <col min="6" max="6" width="17.85546875" style="1" customWidth="1"/>
    <col min="7" max="7" width="16.85546875" customWidth="1"/>
    <col min="8" max="8" width="13" customWidth="1"/>
    <col min="9" max="9" width="14.42578125" customWidth="1"/>
    <col min="10" max="16" width="14.42578125" customWidth="1" outlineLevel="1"/>
    <col min="17" max="17" width="14.42578125" customWidth="1"/>
    <col min="18" max="18" width="11.42578125" customWidth="1"/>
  </cols>
  <sheetData>
    <row r="1" spans="1:18" x14ac:dyDescent="0.25">
      <c r="D1" s="18"/>
      <c r="H1" s="18"/>
      <c r="K1" s="18"/>
    </row>
    <row r="2" spans="1:18" ht="21" x14ac:dyDescent="0.35">
      <c r="B2" s="19" t="s">
        <v>71</v>
      </c>
      <c r="D2" s="18"/>
      <c r="H2" s="17"/>
      <c r="L2" s="102"/>
      <c r="M2" s="102"/>
      <c r="N2" s="102"/>
      <c r="O2" s="101"/>
      <c r="P2" s="102"/>
      <c r="Q2" s="102"/>
      <c r="R2" s="102"/>
    </row>
    <row r="3" spans="1:18" ht="3" customHeight="1" thickBot="1" x14ac:dyDescent="0.3"/>
    <row r="4" spans="1:18" ht="19.5" thickBot="1" x14ac:dyDescent="0.35">
      <c r="B4" s="16" t="s">
        <v>70</v>
      </c>
      <c r="M4" s="15"/>
      <c r="N4" s="15"/>
      <c r="O4" s="102"/>
      <c r="P4" s="102"/>
      <c r="Q4" s="15"/>
    </row>
    <row r="5" spans="1:18" ht="3" customHeight="1" x14ac:dyDescent="0.25"/>
    <row r="6" spans="1:18" ht="20.25" x14ac:dyDescent="0.35">
      <c r="B6" s="103" t="s">
        <v>69</v>
      </c>
      <c r="C6" s="103"/>
      <c r="D6" s="103"/>
      <c r="E6" s="103"/>
      <c r="F6" s="103"/>
      <c r="G6" s="103"/>
      <c r="H6" s="103"/>
      <c r="I6" s="103"/>
      <c r="J6" s="102" t="s">
        <v>68</v>
      </c>
      <c r="K6" s="102"/>
      <c r="L6" s="102"/>
      <c r="M6" s="102" t="s">
        <v>67</v>
      </c>
      <c r="N6" s="102"/>
      <c r="O6" s="102"/>
      <c r="P6" s="102"/>
      <c r="Q6" s="15"/>
      <c r="R6" s="15"/>
    </row>
    <row r="7" spans="1:18" ht="45" x14ac:dyDescent="0.25">
      <c r="B7" s="98" t="s">
        <v>66</v>
      </c>
      <c r="C7" s="98" t="s">
        <v>65</v>
      </c>
      <c r="D7" s="99" t="s">
        <v>64</v>
      </c>
      <c r="E7" s="13" t="s">
        <v>63</v>
      </c>
      <c r="F7" s="100" t="s">
        <v>62</v>
      </c>
      <c r="G7" s="100" t="s">
        <v>61</v>
      </c>
      <c r="H7" s="100" t="s">
        <v>60</v>
      </c>
      <c r="I7" s="13" t="s">
        <v>59</v>
      </c>
      <c r="J7" s="13" t="s">
        <v>58</v>
      </c>
      <c r="K7" s="13" t="s">
        <v>57</v>
      </c>
      <c r="L7" s="13" t="s">
        <v>56</v>
      </c>
      <c r="M7" s="13" t="s">
        <v>55</v>
      </c>
      <c r="N7" s="13" t="s">
        <v>54</v>
      </c>
    </row>
    <row r="8" spans="1:18" ht="14.25" customHeight="1" x14ac:dyDescent="0.25">
      <c r="A8" s="104" t="s">
        <v>48</v>
      </c>
      <c r="B8" s="8" t="s">
        <v>48</v>
      </c>
      <c r="C8" s="8" t="s">
        <v>50</v>
      </c>
      <c r="D8" s="12"/>
      <c r="E8" s="9" t="str">
        <f>IFERROR(VLOOKUP(Dateneingabe_Emissionsquellen_Mensa[[#This Row],[2. Emissionsquelle
(Dropdown)]],'Emissionsfaktoren Mensa'!$C:$H,2,FALSE),"")</f>
        <v>Portion</v>
      </c>
      <c r="F8" s="8"/>
      <c r="G8" s="8"/>
      <c r="H8" s="8"/>
      <c r="I8" s="7">
        <f>IFERROR(VLOOKUP(Dateneingabe_Emissionsquellen_Mensa[[#This Row],[2. Emissionsquelle
(Dropdown)]],'Emissionsfaktoren Mensa'!$C:$H,3,FALSE),"")</f>
        <v>0</v>
      </c>
      <c r="J8" s="7">
        <f>IFERROR(VLOOKUP(Dateneingabe_Emissionsquellen_Mensa[[#This Row],[2. Emissionsquelle
(Dropdown)]],'Emissionsfaktoren Mensa'!$C:$H,4,FALSE),"")</f>
        <v>0</v>
      </c>
      <c r="K8" s="7">
        <f>IFERROR(VLOOKUP(Dateneingabe_Emissionsquellen_Mensa[[#This Row],[2. Emissionsquelle
(Dropdown)]],'Emissionsfaktoren Mensa'!$C:$H,5,FALSE),"")</f>
        <v>1E-3</v>
      </c>
      <c r="L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9" spans="1:18" x14ac:dyDescent="0.25">
      <c r="A9" s="104"/>
      <c r="B9" s="8" t="s">
        <v>48</v>
      </c>
      <c r="C9" s="8" t="s">
        <v>50</v>
      </c>
      <c r="D9" s="12"/>
      <c r="E9" s="9" t="str">
        <f>IFERROR(VLOOKUP(Dateneingabe_Emissionsquellen_Mensa[[#This Row],[2. Emissionsquelle
(Dropdown)]],'Emissionsfaktoren Mensa'!$C:$H,2,FALSE),"")</f>
        <v>Portion</v>
      </c>
      <c r="F9" s="8"/>
      <c r="G9" s="8"/>
      <c r="H9" s="8"/>
      <c r="I9" s="7">
        <f>IFERROR(VLOOKUP(Dateneingabe_Emissionsquellen_Mensa[[#This Row],[2. Emissionsquelle
(Dropdown)]],'Emissionsfaktoren Mensa'!$C:$H,3,FALSE),"")</f>
        <v>0</v>
      </c>
      <c r="J9" s="7">
        <f>IFERROR(VLOOKUP(Dateneingabe_Emissionsquellen_Mensa[[#This Row],[2. Emissionsquelle
(Dropdown)]],'Emissionsfaktoren Mensa'!$C:$H,4,FALSE),"")</f>
        <v>0</v>
      </c>
      <c r="K9" s="7">
        <f>IFERROR(VLOOKUP(Dateneingabe_Emissionsquellen_Mensa[[#This Row],[2. Emissionsquelle
(Dropdown)]],'Emissionsfaktoren Mensa'!$C:$H,5,FALSE),"")</f>
        <v>1E-3</v>
      </c>
      <c r="L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10" spans="1:18" x14ac:dyDescent="0.25">
      <c r="A10" s="104"/>
      <c r="B10" s="8" t="s">
        <v>48</v>
      </c>
      <c r="C10" s="8" t="s">
        <v>107</v>
      </c>
      <c r="D10" s="12"/>
      <c r="E10" s="9" t="str">
        <f>IFERROR(VLOOKUP(Dateneingabe_Emissionsquellen_Mensa[[#This Row],[2. Emissionsquelle
(Dropdown)]],'Emissionsfaktoren Mensa'!$C:$H,2,FALSE),"")</f>
        <v>Portion</v>
      </c>
      <c r="F10" s="8"/>
      <c r="G10" s="8"/>
      <c r="H10" s="8"/>
      <c r="I10" s="7">
        <f>IFERROR(VLOOKUP(Dateneingabe_Emissionsquellen_Mensa[[#This Row],[2. Emissionsquelle
(Dropdown)]],'Emissionsfaktoren Mensa'!$C:$H,3,FALSE),"")</f>
        <v>0</v>
      </c>
      <c r="J10" s="7">
        <f>IFERROR(VLOOKUP(Dateneingabe_Emissionsquellen_Mensa[[#This Row],[2. Emissionsquelle
(Dropdown)]],'Emissionsfaktoren Mensa'!$C:$H,4,FALSE),"")</f>
        <v>0</v>
      </c>
      <c r="K10" s="7">
        <f>IFERROR(VLOOKUP(Dateneingabe_Emissionsquellen_Mensa[[#This Row],[2. Emissionsquelle
(Dropdown)]],'Emissionsfaktoren Mensa'!$C:$H,5,FALSE),"")</f>
        <v>1.9333333333333333E-3</v>
      </c>
      <c r="L10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10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10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11" spans="1:18" x14ac:dyDescent="0.25">
      <c r="A11" s="104"/>
      <c r="B11" s="8" t="s">
        <v>48</v>
      </c>
      <c r="C11" s="8"/>
      <c r="D11" s="12"/>
      <c r="E11" s="9" t="str">
        <f>IFERROR(VLOOKUP(Dateneingabe_Emissionsquellen_Mensa[[#This Row],[2. Emissionsquelle
(Dropdown)]],'Emissionsfaktoren Mensa'!$C:$H,2,FALSE),"")</f>
        <v/>
      </c>
      <c r="F11" s="8"/>
      <c r="G11" s="8"/>
      <c r="H11" s="8"/>
      <c r="I11" s="7" t="str">
        <f>IFERROR(VLOOKUP(Dateneingabe_Emissionsquellen_Mensa[[#This Row],[2. Emissionsquelle
(Dropdown)]],'Emissionsfaktoren Mensa'!$C:$H,3,FALSE),"")</f>
        <v/>
      </c>
      <c r="J11" s="7" t="str">
        <f>IFERROR(VLOOKUP(Dateneingabe_Emissionsquellen_Mensa[[#This Row],[2. Emissionsquelle
(Dropdown)]],'Emissionsfaktoren Mensa'!$C:$H,4,FALSE),"")</f>
        <v/>
      </c>
      <c r="K11" s="7" t="str">
        <f>IFERROR(VLOOKUP(Dateneingabe_Emissionsquellen_Mensa[[#This Row],[2. Emissionsquelle
(Dropdown)]],'Emissionsfaktoren Mensa'!$C:$H,5,FALSE),"")</f>
        <v/>
      </c>
      <c r="L11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1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1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2" spans="1:18" x14ac:dyDescent="0.25">
      <c r="A12" s="104"/>
      <c r="B12" s="8" t="s">
        <v>48</v>
      </c>
      <c r="C12" s="8"/>
      <c r="D12" s="12"/>
      <c r="E12" s="9" t="str">
        <f>IFERROR(VLOOKUP(Dateneingabe_Emissionsquellen_Mensa[[#This Row],[2. Emissionsquelle
(Dropdown)]],'Emissionsfaktoren Mensa'!$C:$H,2,FALSE),"")</f>
        <v/>
      </c>
      <c r="F12" s="8"/>
      <c r="G12" s="8"/>
      <c r="H12" s="8"/>
      <c r="I12" s="7" t="str">
        <f>IFERROR(VLOOKUP(Dateneingabe_Emissionsquellen_Mensa[[#This Row],[2. Emissionsquelle
(Dropdown)]],'Emissionsfaktoren Mensa'!$C:$H,3,FALSE),"")</f>
        <v/>
      </c>
      <c r="J12" s="7" t="str">
        <f>IFERROR(VLOOKUP(Dateneingabe_Emissionsquellen_Mensa[[#This Row],[2. Emissionsquelle
(Dropdown)]],'Emissionsfaktoren Mensa'!$C:$H,4,FALSE),"")</f>
        <v/>
      </c>
      <c r="K12" s="7" t="str">
        <f>IFERROR(VLOOKUP(Dateneingabe_Emissionsquellen_Mensa[[#This Row],[2. Emissionsquelle
(Dropdown)]],'Emissionsfaktoren Mensa'!$C:$H,5,FALSE),"")</f>
        <v/>
      </c>
      <c r="L12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2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2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3" spans="1:18" x14ac:dyDescent="0.25">
      <c r="A13" s="104"/>
      <c r="B13" s="8" t="s">
        <v>48</v>
      </c>
      <c r="C13" s="8"/>
      <c r="D13" s="12"/>
      <c r="E13" s="9" t="str">
        <f>IFERROR(VLOOKUP(Dateneingabe_Emissionsquellen_Mensa[[#This Row],[2. Emissionsquelle
(Dropdown)]],'Emissionsfaktoren Mensa'!$C:$H,2,FALSE),"")</f>
        <v/>
      </c>
      <c r="F13" s="8"/>
      <c r="G13" s="8"/>
      <c r="H13" s="8"/>
      <c r="I13" s="7" t="str">
        <f>IFERROR(VLOOKUP(Dateneingabe_Emissionsquellen_Mensa[[#This Row],[2. Emissionsquelle
(Dropdown)]],'Emissionsfaktoren Mensa'!$C:$H,3,FALSE),"")</f>
        <v/>
      </c>
      <c r="J13" s="7" t="str">
        <f>IFERROR(VLOOKUP(Dateneingabe_Emissionsquellen_Mensa[[#This Row],[2. Emissionsquelle
(Dropdown)]],'Emissionsfaktoren Mensa'!$C:$H,4,FALSE),"")</f>
        <v/>
      </c>
      <c r="K13" s="7" t="str">
        <f>IFERROR(VLOOKUP(Dateneingabe_Emissionsquellen_Mensa[[#This Row],[2. Emissionsquelle
(Dropdown)]],'Emissionsfaktoren Mensa'!$C:$H,5,FALSE),"")</f>
        <v/>
      </c>
      <c r="L13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3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3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4" spans="1:18" x14ac:dyDescent="0.25">
      <c r="A14" s="104"/>
      <c r="B14" s="8" t="s">
        <v>48</v>
      </c>
      <c r="C14" s="8"/>
      <c r="D14" s="12"/>
      <c r="E14" s="9" t="str">
        <f>IFERROR(VLOOKUP(Dateneingabe_Emissionsquellen_Mensa[[#This Row],[2. Emissionsquelle
(Dropdown)]],'Emissionsfaktoren Mensa'!$C:$H,2,FALSE),"")</f>
        <v/>
      </c>
      <c r="F14" s="8"/>
      <c r="G14" s="8"/>
      <c r="H14" s="8"/>
      <c r="I14" s="7" t="str">
        <f>IFERROR(VLOOKUP(Dateneingabe_Emissionsquellen_Mensa[[#This Row],[2. Emissionsquelle
(Dropdown)]],'Emissionsfaktoren Mensa'!$C:$H,3,FALSE),"")</f>
        <v/>
      </c>
      <c r="J14" s="7" t="str">
        <f>IFERROR(VLOOKUP(Dateneingabe_Emissionsquellen_Mensa[[#This Row],[2. Emissionsquelle
(Dropdown)]],'Emissionsfaktoren Mensa'!$C:$H,4,FALSE),"")</f>
        <v/>
      </c>
      <c r="K14" s="7" t="str">
        <f>IFERROR(VLOOKUP(Dateneingabe_Emissionsquellen_Mensa[[#This Row],[2. Emissionsquelle
(Dropdown)]],'Emissionsfaktoren Mensa'!$C:$H,5,FALSE),"")</f>
        <v/>
      </c>
      <c r="L1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5" spans="1:18" x14ac:dyDescent="0.25">
      <c r="A15" s="104"/>
      <c r="B15" s="8" t="s">
        <v>48</v>
      </c>
      <c r="C15" s="8"/>
      <c r="D15" s="12"/>
      <c r="E15" s="9" t="str">
        <f>IFERROR(VLOOKUP(Dateneingabe_Emissionsquellen_Mensa[[#This Row],[2. Emissionsquelle
(Dropdown)]],'Emissionsfaktoren Mensa'!$C:$H,2,FALSE),"")</f>
        <v/>
      </c>
      <c r="F15" s="8"/>
      <c r="G15" s="8"/>
      <c r="H15" s="8"/>
      <c r="I15" s="7" t="str">
        <f>IFERROR(VLOOKUP(Dateneingabe_Emissionsquellen_Mensa[[#This Row],[2. Emissionsquelle
(Dropdown)]],'Emissionsfaktoren Mensa'!$C:$H,3,FALSE),"")</f>
        <v/>
      </c>
      <c r="J15" s="7" t="str">
        <f>IFERROR(VLOOKUP(Dateneingabe_Emissionsquellen_Mensa[[#This Row],[2. Emissionsquelle
(Dropdown)]],'Emissionsfaktoren Mensa'!$C:$H,4,FALSE),"")</f>
        <v/>
      </c>
      <c r="K15" s="7" t="str">
        <f>IFERROR(VLOOKUP(Dateneingabe_Emissionsquellen_Mensa[[#This Row],[2. Emissionsquelle
(Dropdown)]],'Emissionsfaktoren Mensa'!$C:$H,5,FALSE),"")</f>
        <v/>
      </c>
      <c r="L1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6" spans="1:18" x14ac:dyDescent="0.25">
      <c r="A16" s="104"/>
      <c r="B16" s="8" t="s">
        <v>48</v>
      </c>
      <c r="C16" s="8"/>
      <c r="D16" s="12"/>
      <c r="E16" s="9" t="str">
        <f>IFERROR(VLOOKUP(Dateneingabe_Emissionsquellen_Mensa[[#This Row],[2. Emissionsquelle
(Dropdown)]],'Emissionsfaktoren Mensa'!$C:$H,2,FALSE),"")</f>
        <v/>
      </c>
      <c r="F16" s="8"/>
      <c r="G16" s="8"/>
      <c r="H16" s="8"/>
      <c r="I16" s="7" t="str">
        <f>IFERROR(VLOOKUP(Dateneingabe_Emissionsquellen_Mensa[[#This Row],[2. Emissionsquelle
(Dropdown)]],'Emissionsfaktoren Mensa'!$C:$H,3,FALSE),"")</f>
        <v/>
      </c>
      <c r="J16" s="7" t="str">
        <f>IFERROR(VLOOKUP(Dateneingabe_Emissionsquellen_Mensa[[#This Row],[2. Emissionsquelle
(Dropdown)]],'Emissionsfaktoren Mensa'!$C:$H,4,FALSE),"")</f>
        <v/>
      </c>
      <c r="K16" s="7" t="str">
        <f>IFERROR(VLOOKUP(Dateneingabe_Emissionsquellen_Mensa[[#This Row],[2. Emissionsquelle
(Dropdown)]],'Emissionsfaktoren Mensa'!$C:$H,5,FALSE),"")</f>
        <v/>
      </c>
      <c r="L1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7" spans="1:14" x14ac:dyDescent="0.25">
      <c r="A17" s="104"/>
      <c r="B17" s="8" t="s">
        <v>48</v>
      </c>
      <c r="C17" s="8"/>
      <c r="D17" s="12"/>
      <c r="E17" s="9" t="str">
        <f>IFERROR(VLOOKUP(Dateneingabe_Emissionsquellen_Mensa[[#This Row],[2. Emissionsquelle
(Dropdown)]],'Emissionsfaktoren Mensa'!$C:$H,2,FALSE),"")</f>
        <v/>
      </c>
      <c r="F17" s="8"/>
      <c r="G17" s="8"/>
      <c r="H17" s="8"/>
      <c r="I17" s="7" t="str">
        <f>IFERROR(VLOOKUP(Dateneingabe_Emissionsquellen_Mensa[[#This Row],[2. Emissionsquelle
(Dropdown)]],'Emissionsfaktoren Mensa'!$C:$H,3,FALSE),"")</f>
        <v/>
      </c>
      <c r="J17" s="7" t="str">
        <f>IFERROR(VLOOKUP(Dateneingabe_Emissionsquellen_Mensa[[#This Row],[2. Emissionsquelle
(Dropdown)]],'Emissionsfaktoren Mensa'!$C:$H,4,FALSE),"")</f>
        <v/>
      </c>
      <c r="K17" s="7" t="str">
        <f>IFERROR(VLOOKUP(Dateneingabe_Emissionsquellen_Mensa[[#This Row],[2. Emissionsquelle
(Dropdown)]],'Emissionsfaktoren Mensa'!$C:$H,5,FALSE),"")</f>
        <v/>
      </c>
      <c r="L1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1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1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18" spans="1:14" x14ac:dyDescent="0.25">
      <c r="A18" s="114" t="s">
        <v>41</v>
      </c>
      <c r="B18" s="8" t="s">
        <v>41</v>
      </c>
      <c r="C18" s="8" t="s">
        <v>43</v>
      </c>
      <c r="D18" s="12"/>
      <c r="E18" s="9" t="str">
        <f>IFERROR(VLOOKUP(Dateneingabe_Emissionsquellen_Mensa[[#This Row],[2. Emissionsquelle
(Dropdown)]],'Emissionsfaktoren Mensa'!$C:$H,2,FALSE),"")</f>
        <v>l</v>
      </c>
      <c r="F18" s="8"/>
      <c r="G18" s="8"/>
      <c r="H18" s="8"/>
      <c r="I18" s="7">
        <f>IFERROR(VLOOKUP(Dateneingabe_Emissionsquellen_Mensa[[#This Row],[2. Emissionsquelle
(Dropdown)]],'Emissionsfaktoren Mensa'!$C:$H,3,FALSE),"")</f>
        <v>0</v>
      </c>
      <c r="J18" s="7">
        <f>IFERROR(VLOOKUP(Dateneingabe_Emissionsquellen_Mensa[[#This Row],[2. Emissionsquelle
(Dropdown)]],'Emissionsfaktoren Mensa'!$C:$H,4,FALSE),"")</f>
        <v>0</v>
      </c>
      <c r="K18" s="7">
        <f>IFERROR(VLOOKUP(Dateneingabe_Emissionsquellen_Mensa[[#This Row],[2. Emissionsquelle
(Dropdown)]],'Emissionsfaktoren Mensa'!$C:$H,5,FALSE),"")</f>
        <v>8.9999999999999998E-4</v>
      </c>
      <c r="L1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1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1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19" spans="1:14" x14ac:dyDescent="0.25">
      <c r="A19" s="114"/>
      <c r="B19" s="8" t="s">
        <v>41</v>
      </c>
      <c r="C19" s="8" t="s">
        <v>124</v>
      </c>
      <c r="D19" s="12"/>
      <c r="E19" s="9" t="str">
        <f>IFERROR(VLOOKUP(Dateneingabe_Emissionsquellen_Mensa[[#This Row],[2. Emissionsquelle
(Dropdown)]],'Emissionsfaktoren Mensa'!$C:$H,2,FALSE),"")</f>
        <v>l</v>
      </c>
      <c r="F19" s="8"/>
      <c r="G19" s="8"/>
      <c r="H19" s="8"/>
      <c r="I19" s="7">
        <f>IFERROR(VLOOKUP(Dateneingabe_Emissionsquellen_Mensa[[#This Row],[2. Emissionsquelle
(Dropdown)]],'Emissionsfaktoren Mensa'!$C:$H,3,FALSE),"")</f>
        <v>0</v>
      </c>
      <c r="J19" s="7">
        <f>IFERROR(VLOOKUP(Dateneingabe_Emissionsquellen_Mensa[[#This Row],[2. Emissionsquelle
(Dropdown)]],'Emissionsfaktoren Mensa'!$C:$H,4,FALSE),"")</f>
        <v>0</v>
      </c>
      <c r="K19" s="7">
        <f>IFERROR(VLOOKUP(Dateneingabe_Emissionsquellen_Mensa[[#This Row],[2. Emissionsquelle
(Dropdown)]],'Emissionsfaktoren Mensa'!$C:$H,5,FALSE),"")</f>
        <v>1E-3</v>
      </c>
      <c r="L1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1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1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20" spans="1:14" x14ac:dyDescent="0.25">
      <c r="A20" s="114"/>
      <c r="B20" s="8" t="s">
        <v>41</v>
      </c>
      <c r="C20" s="8" t="s">
        <v>47</v>
      </c>
      <c r="D20" s="12"/>
      <c r="E20" s="9" t="str">
        <f>IFERROR(VLOOKUP(Dateneingabe_Emissionsquellen_Mensa[[#This Row],[2. Emissionsquelle
(Dropdown)]],'Emissionsfaktoren Mensa'!$C:$H,2,FALSE),"")</f>
        <v>kg</v>
      </c>
      <c r="F20" s="8"/>
      <c r="G20" s="8"/>
      <c r="H20" s="8"/>
      <c r="I20" s="7">
        <f>IFERROR(VLOOKUP(Dateneingabe_Emissionsquellen_Mensa[[#This Row],[2. Emissionsquelle
(Dropdown)]],'Emissionsfaktoren Mensa'!$C:$H,3,FALSE),"")</f>
        <v>0</v>
      </c>
      <c r="J20" s="7">
        <f>IFERROR(VLOOKUP(Dateneingabe_Emissionsquellen_Mensa[[#This Row],[2. Emissionsquelle
(Dropdown)]],'Emissionsfaktoren Mensa'!$C:$H,4,FALSE),"")</f>
        <v>0</v>
      </c>
      <c r="K20" s="7">
        <f>IFERROR(VLOOKUP(Dateneingabe_Emissionsquellen_Mensa[[#This Row],[2. Emissionsquelle
(Dropdown)]],'Emissionsfaktoren Mensa'!$C:$H,5,FALSE),"")</f>
        <v>5.5999999999999999E-3</v>
      </c>
      <c r="L20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20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20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21" spans="1:14" x14ac:dyDescent="0.25">
      <c r="A21" s="114"/>
      <c r="B21" s="8" t="s">
        <v>41</v>
      </c>
      <c r="C21" s="8" t="s">
        <v>44</v>
      </c>
      <c r="D21" s="12"/>
      <c r="E21" s="9" t="str">
        <f>IFERROR(VLOOKUP(Dateneingabe_Emissionsquellen_Mensa[[#This Row],[2. Emissionsquelle
(Dropdown)]],'Emissionsfaktoren Mensa'!$C:$H,2,FALSE),"")</f>
        <v>l</v>
      </c>
      <c r="F21" s="8"/>
      <c r="G21" s="8"/>
      <c r="H21" s="8"/>
      <c r="I21" s="7">
        <f>IFERROR(VLOOKUP(Dateneingabe_Emissionsquellen_Mensa[[#This Row],[2. Emissionsquelle
(Dropdown)]],'Emissionsfaktoren Mensa'!$C:$H,3,FALSE),"")</f>
        <v>0</v>
      </c>
      <c r="J21" s="7">
        <f>IFERROR(VLOOKUP(Dateneingabe_Emissionsquellen_Mensa[[#This Row],[2. Emissionsquelle
(Dropdown)]],'Emissionsfaktoren Mensa'!$C:$H,4,FALSE),"")</f>
        <v>0</v>
      </c>
      <c r="K21" s="7">
        <f>IFERROR(VLOOKUP(Dateneingabe_Emissionsquellen_Mensa[[#This Row],[2. Emissionsquelle
(Dropdown)]],'Emissionsfaktoren Mensa'!$C:$H,5,FALSE),"")</f>
        <v>6.9999999999999999E-4</v>
      </c>
      <c r="L21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21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21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22" spans="1:14" x14ac:dyDescent="0.25">
      <c r="A22" s="114"/>
      <c r="B22" s="8" t="s">
        <v>41</v>
      </c>
      <c r="C22" s="8" t="s">
        <v>43</v>
      </c>
      <c r="D22" s="12"/>
      <c r="E22" s="9" t="str">
        <f>IFERROR(VLOOKUP(Dateneingabe_Emissionsquellen_Mensa[[#This Row],[2. Emissionsquelle
(Dropdown)]],'Emissionsfaktoren Mensa'!$C:$H,2,FALSE),"")</f>
        <v>l</v>
      </c>
      <c r="F22" s="8"/>
      <c r="G22" s="8"/>
      <c r="H22" s="8"/>
      <c r="I22" s="7">
        <f>IFERROR(VLOOKUP(Dateneingabe_Emissionsquellen_Mensa[[#This Row],[2. Emissionsquelle
(Dropdown)]],'Emissionsfaktoren Mensa'!$C:$H,3,FALSE),"")</f>
        <v>0</v>
      </c>
      <c r="J22" s="7">
        <f>IFERROR(VLOOKUP(Dateneingabe_Emissionsquellen_Mensa[[#This Row],[2. Emissionsquelle
(Dropdown)]],'Emissionsfaktoren Mensa'!$C:$H,4,FALSE),"")</f>
        <v>0</v>
      </c>
      <c r="K22" s="7">
        <f>IFERROR(VLOOKUP(Dateneingabe_Emissionsquellen_Mensa[[#This Row],[2. Emissionsquelle
(Dropdown)]],'Emissionsfaktoren Mensa'!$C:$H,5,FALSE),"")</f>
        <v>8.9999999999999998E-4</v>
      </c>
      <c r="L22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22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22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23" spans="1:14" x14ac:dyDescent="0.25">
      <c r="A23" s="114"/>
      <c r="B23" s="8" t="s">
        <v>41</v>
      </c>
      <c r="C23" s="8" t="s">
        <v>42</v>
      </c>
      <c r="D23" s="12"/>
      <c r="E23" s="9" t="str">
        <f>IFERROR(VLOOKUP(Dateneingabe_Emissionsquellen_Mensa[[#This Row],[2. Emissionsquelle
(Dropdown)]],'Emissionsfaktoren Mensa'!$C:$H,2,FALSE),"")</f>
        <v>l</v>
      </c>
      <c r="F23" s="8"/>
      <c r="G23" s="8"/>
      <c r="H23" s="8"/>
      <c r="I23" s="7">
        <f>IFERROR(VLOOKUP(Dateneingabe_Emissionsquellen_Mensa[[#This Row],[2. Emissionsquelle
(Dropdown)]],'Emissionsfaktoren Mensa'!$C:$H,3,FALSE),"")</f>
        <v>0</v>
      </c>
      <c r="J23" s="7">
        <f>IFERROR(VLOOKUP(Dateneingabe_Emissionsquellen_Mensa[[#This Row],[2. Emissionsquelle
(Dropdown)]],'Emissionsfaktoren Mensa'!$C:$H,4,FALSE),"")</f>
        <v>0</v>
      </c>
      <c r="K23" s="7">
        <f>IFERROR(VLOOKUP(Dateneingabe_Emissionsquellen_Mensa[[#This Row],[2. Emissionsquelle
(Dropdown)]],'Emissionsfaktoren Mensa'!$C:$H,5,FALSE),"")</f>
        <v>0</v>
      </c>
      <c r="L23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23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23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24" spans="1:14" x14ac:dyDescent="0.25">
      <c r="A24" s="114"/>
      <c r="B24" s="8" t="s">
        <v>41</v>
      </c>
      <c r="C24" s="8"/>
      <c r="D24" s="12"/>
      <c r="E24" s="9" t="str">
        <f>IFERROR(VLOOKUP(Dateneingabe_Emissionsquellen_Mensa[[#This Row],[2. Emissionsquelle
(Dropdown)]],'Emissionsfaktoren Mensa'!$C:$H,2,FALSE),"")</f>
        <v/>
      </c>
      <c r="F24" s="8"/>
      <c r="G24" s="8"/>
      <c r="H24" s="8"/>
      <c r="I24" s="7" t="str">
        <f>IFERROR(VLOOKUP(Dateneingabe_Emissionsquellen_Mensa[[#This Row],[2. Emissionsquelle
(Dropdown)]],'Emissionsfaktoren Mensa'!$C:$H,3,FALSE),"")</f>
        <v/>
      </c>
      <c r="J24" s="7" t="str">
        <f>IFERROR(VLOOKUP(Dateneingabe_Emissionsquellen_Mensa[[#This Row],[2. Emissionsquelle
(Dropdown)]],'Emissionsfaktoren Mensa'!$C:$H,4,FALSE),"")</f>
        <v/>
      </c>
      <c r="K24" s="7" t="str">
        <f>IFERROR(VLOOKUP(Dateneingabe_Emissionsquellen_Mensa[[#This Row],[2. Emissionsquelle
(Dropdown)]],'Emissionsfaktoren Mensa'!$C:$H,5,FALSE),"")</f>
        <v/>
      </c>
      <c r="L2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2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2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25" spans="1:14" x14ac:dyDescent="0.25">
      <c r="A25" s="114"/>
      <c r="B25" s="8" t="s">
        <v>41</v>
      </c>
      <c r="C25" s="8"/>
      <c r="D25" s="12"/>
      <c r="E25" s="9" t="str">
        <f>IFERROR(VLOOKUP(Dateneingabe_Emissionsquellen_Mensa[[#This Row],[2. Emissionsquelle
(Dropdown)]],'Emissionsfaktoren Mensa'!$C:$H,2,FALSE),"")</f>
        <v/>
      </c>
      <c r="F25" s="8"/>
      <c r="G25" s="8"/>
      <c r="H25" s="8"/>
      <c r="I25" s="7" t="str">
        <f>IFERROR(VLOOKUP(Dateneingabe_Emissionsquellen_Mensa[[#This Row],[2. Emissionsquelle
(Dropdown)]],'Emissionsfaktoren Mensa'!$C:$H,3,FALSE),"")</f>
        <v/>
      </c>
      <c r="J25" s="7" t="str">
        <f>IFERROR(VLOOKUP(Dateneingabe_Emissionsquellen_Mensa[[#This Row],[2. Emissionsquelle
(Dropdown)]],'Emissionsfaktoren Mensa'!$C:$H,4,FALSE),"")</f>
        <v/>
      </c>
      <c r="K25" s="7" t="str">
        <f>IFERROR(VLOOKUP(Dateneingabe_Emissionsquellen_Mensa[[#This Row],[2. Emissionsquelle
(Dropdown)]],'Emissionsfaktoren Mensa'!$C:$H,5,FALSE),"")</f>
        <v/>
      </c>
      <c r="L2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2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2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26" spans="1:14" x14ac:dyDescent="0.25">
      <c r="A26" s="114"/>
      <c r="B26" s="8" t="s">
        <v>41</v>
      </c>
      <c r="C26" s="8"/>
      <c r="D26" s="12"/>
      <c r="E26" s="9" t="str">
        <f>IFERROR(VLOOKUP(Dateneingabe_Emissionsquellen_Mensa[[#This Row],[2. Emissionsquelle
(Dropdown)]],'Emissionsfaktoren Mensa'!$C:$H,2,FALSE),"")</f>
        <v/>
      </c>
      <c r="F26" s="8"/>
      <c r="G26" s="8"/>
      <c r="H26" s="8"/>
      <c r="I26" s="7" t="str">
        <f>IFERROR(VLOOKUP(Dateneingabe_Emissionsquellen_Mensa[[#This Row],[2. Emissionsquelle
(Dropdown)]],'Emissionsfaktoren Mensa'!$C:$H,3,FALSE),"")</f>
        <v/>
      </c>
      <c r="J26" s="7" t="str">
        <f>IFERROR(VLOOKUP(Dateneingabe_Emissionsquellen_Mensa[[#This Row],[2. Emissionsquelle
(Dropdown)]],'Emissionsfaktoren Mensa'!$C:$H,4,FALSE),"")</f>
        <v/>
      </c>
      <c r="K26" s="7" t="str">
        <f>IFERROR(VLOOKUP(Dateneingabe_Emissionsquellen_Mensa[[#This Row],[2. Emissionsquelle
(Dropdown)]],'Emissionsfaktoren Mensa'!$C:$H,5,FALSE),"")</f>
        <v/>
      </c>
      <c r="L2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2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2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27" spans="1:14" x14ac:dyDescent="0.25">
      <c r="A27" s="114"/>
      <c r="B27" s="8" t="s">
        <v>41</v>
      </c>
      <c r="C27" s="8"/>
      <c r="D27" s="12"/>
      <c r="E27" s="9" t="str">
        <f>IFERROR(VLOOKUP(Dateneingabe_Emissionsquellen_Mensa[[#This Row],[2. Emissionsquelle
(Dropdown)]],'Emissionsfaktoren Mensa'!$C:$H,2,FALSE),"")</f>
        <v/>
      </c>
      <c r="F27" s="8"/>
      <c r="G27" s="8"/>
      <c r="H27" s="8"/>
      <c r="I27" s="7" t="str">
        <f>IFERROR(VLOOKUP(Dateneingabe_Emissionsquellen_Mensa[[#This Row],[2. Emissionsquelle
(Dropdown)]],'Emissionsfaktoren Mensa'!$C:$H,3,FALSE),"")</f>
        <v/>
      </c>
      <c r="J27" s="7" t="str">
        <f>IFERROR(VLOOKUP(Dateneingabe_Emissionsquellen_Mensa[[#This Row],[2. Emissionsquelle
(Dropdown)]],'Emissionsfaktoren Mensa'!$C:$H,4,FALSE),"")</f>
        <v/>
      </c>
      <c r="K27" s="7" t="str">
        <f>IFERROR(VLOOKUP(Dateneingabe_Emissionsquellen_Mensa[[#This Row],[2. Emissionsquelle
(Dropdown)]],'Emissionsfaktoren Mensa'!$C:$H,5,FALSE),"")</f>
        <v/>
      </c>
      <c r="L2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2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2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28" spans="1:14" x14ac:dyDescent="0.25">
      <c r="A28" s="104" t="s">
        <v>40</v>
      </c>
      <c r="B28" s="8" t="s">
        <v>32</v>
      </c>
      <c r="C28" s="8" t="s">
        <v>39</v>
      </c>
      <c r="D28" s="12"/>
      <c r="E28" s="9" t="str">
        <f>IFERROR(VLOOKUP(Dateneingabe_Emissionsquellen_Mensa[[#This Row],[2. Emissionsquelle
(Dropdown)]],'Emissionsfaktoren Mensa'!$C:$H,2,FALSE),"")</f>
        <v>t</v>
      </c>
      <c r="F28" s="8"/>
      <c r="G28" s="8"/>
      <c r="H28" s="8"/>
      <c r="I28" s="7">
        <f>IFERROR(VLOOKUP(Dateneingabe_Emissionsquellen_Mensa[[#This Row],[2. Emissionsquelle
(Dropdown)]],'Emissionsfaktoren Mensa'!$C:$H,3,FALSE),"")</f>
        <v>0</v>
      </c>
      <c r="J28" s="7">
        <f>IFERROR(VLOOKUP(Dateneingabe_Emissionsquellen_Mensa[[#This Row],[2. Emissionsquelle
(Dropdown)]],'Emissionsfaktoren Mensa'!$C:$H,4,FALSE),"")</f>
        <v>0</v>
      </c>
      <c r="K28" s="7">
        <f>IFERROR(VLOOKUP(Dateneingabe_Emissionsquellen_Mensa[[#This Row],[2. Emissionsquelle
(Dropdown)]],'Emissionsfaktoren Mensa'!$C:$H,5,FALSE),"")</f>
        <v>0.3</v>
      </c>
      <c r="L2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2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2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29" spans="1:14" x14ac:dyDescent="0.25">
      <c r="A29" s="104"/>
      <c r="B29" s="8" t="s">
        <v>32</v>
      </c>
      <c r="C29" s="8" t="s">
        <v>38</v>
      </c>
      <c r="D29" s="12"/>
      <c r="E29" s="9" t="str">
        <f>IFERROR(VLOOKUP(Dateneingabe_Emissionsquellen_Mensa[[#This Row],[2. Emissionsquelle
(Dropdown)]],'Emissionsfaktoren Mensa'!$C:$H,2,FALSE),"")</f>
        <v>t</v>
      </c>
      <c r="F29" s="8"/>
      <c r="G29" s="8"/>
      <c r="H29" s="8"/>
      <c r="I29" s="7">
        <f>IFERROR(VLOOKUP(Dateneingabe_Emissionsquellen_Mensa[[#This Row],[2. Emissionsquelle
(Dropdown)]],'Emissionsfaktoren Mensa'!$C:$H,3,FALSE),"")</f>
        <v>0</v>
      </c>
      <c r="J29" s="7">
        <f>IFERROR(VLOOKUP(Dateneingabe_Emissionsquellen_Mensa[[#This Row],[2. Emissionsquelle
(Dropdown)]],'Emissionsfaktoren Mensa'!$C:$H,4,FALSE),"")</f>
        <v>0</v>
      </c>
      <c r="K29" s="7">
        <f>IFERROR(VLOOKUP(Dateneingabe_Emissionsquellen_Mensa[[#This Row],[2. Emissionsquelle
(Dropdown)]],'Emissionsfaktoren Mensa'!$C:$H,5,FALSE),"")</f>
        <v>0.2</v>
      </c>
      <c r="L2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2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2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0" spans="1:14" x14ac:dyDescent="0.25">
      <c r="A30" s="104"/>
      <c r="B30" s="8" t="s">
        <v>32</v>
      </c>
      <c r="C30" s="8" t="s">
        <v>37</v>
      </c>
      <c r="D30" s="12"/>
      <c r="E30" s="9" t="str">
        <f>IFERROR(VLOOKUP(Dateneingabe_Emissionsquellen_Mensa[[#This Row],[2. Emissionsquelle
(Dropdown)]],'Emissionsfaktoren Mensa'!$C:$H,2,FALSE),"")</f>
        <v>t</v>
      </c>
      <c r="F30" s="8"/>
      <c r="G30" s="8"/>
      <c r="H30" s="8"/>
      <c r="I30" s="7">
        <f>IFERROR(VLOOKUP(Dateneingabe_Emissionsquellen_Mensa[[#This Row],[2. Emissionsquelle
(Dropdown)]],'Emissionsfaktoren Mensa'!$C:$H,3,FALSE),"")</f>
        <v>0</v>
      </c>
      <c r="J30" s="7">
        <f>IFERROR(VLOOKUP(Dateneingabe_Emissionsquellen_Mensa[[#This Row],[2. Emissionsquelle
(Dropdown)]],'Emissionsfaktoren Mensa'!$C:$H,4,FALSE),"")</f>
        <v>0</v>
      </c>
      <c r="K30" s="7">
        <f>IFERROR(VLOOKUP(Dateneingabe_Emissionsquellen_Mensa[[#This Row],[2. Emissionsquelle
(Dropdown)]],'Emissionsfaktoren Mensa'!$C:$H,5,FALSE),"")</f>
        <v>0.4</v>
      </c>
      <c r="L30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0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0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1" spans="1:14" x14ac:dyDescent="0.25">
      <c r="A31" s="104"/>
      <c r="B31" s="8" t="s">
        <v>32</v>
      </c>
      <c r="C31" s="8" t="s">
        <v>36</v>
      </c>
      <c r="D31" s="12"/>
      <c r="E31" s="9" t="str">
        <f>IFERROR(VLOOKUP(Dateneingabe_Emissionsquellen_Mensa[[#This Row],[2. Emissionsquelle
(Dropdown)]],'Emissionsfaktoren Mensa'!$C:$H,2,FALSE),"")</f>
        <v>t</v>
      </c>
      <c r="F31" s="8"/>
      <c r="G31" s="8"/>
      <c r="H31" s="8"/>
      <c r="I31" s="7">
        <f>IFERROR(VLOOKUP(Dateneingabe_Emissionsquellen_Mensa[[#This Row],[2. Emissionsquelle
(Dropdown)]],'Emissionsfaktoren Mensa'!$C:$H,3,FALSE),"")</f>
        <v>0</v>
      </c>
      <c r="J31" s="7">
        <f>IFERROR(VLOOKUP(Dateneingabe_Emissionsquellen_Mensa[[#This Row],[2. Emissionsquelle
(Dropdown)]],'Emissionsfaktoren Mensa'!$C:$H,4,FALSE),"")</f>
        <v>0</v>
      </c>
      <c r="K31" s="7">
        <f>IFERROR(VLOOKUP(Dateneingabe_Emissionsquellen_Mensa[[#This Row],[2. Emissionsquelle
(Dropdown)]],'Emissionsfaktoren Mensa'!$C:$H,5,FALSE),"")</f>
        <v>15.1</v>
      </c>
      <c r="L31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1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1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2" spans="1:14" x14ac:dyDescent="0.25">
      <c r="A32" s="104"/>
      <c r="B32" s="8" t="s">
        <v>32</v>
      </c>
      <c r="C32" s="8" t="s">
        <v>35</v>
      </c>
      <c r="D32" s="12"/>
      <c r="E32" s="9" t="str">
        <f>IFERROR(VLOOKUP(Dateneingabe_Emissionsquellen_Mensa[[#This Row],[2. Emissionsquelle
(Dropdown)]],'Emissionsfaktoren Mensa'!$C:$H,2,FALSE),"")</f>
        <v>t</v>
      </c>
      <c r="F32" s="8"/>
      <c r="G32" s="8"/>
      <c r="H32" s="8"/>
      <c r="I32" s="7">
        <f>IFERROR(VLOOKUP(Dateneingabe_Emissionsquellen_Mensa[[#This Row],[2. Emissionsquelle
(Dropdown)]],'Emissionsfaktoren Mensa'!$C:$H,3,FALSE),"")</f>
        <v>0</v>
      </c>
      <c r="J32" s="7">
        <f>IFERROR(VLOOKUP(Dateneingabe_Emissionsquellen_Mensa[[#This Row],[2. Emissionsquelle
(Dropdown)]],'Emissionsfaktoren Mensa'!$C:$H,4,FALSE),"")</f>
        <v>0</v>
      </c>
      <c r="K32" s="7">
        <f>IFERROR(VLOOKUP(Dateneingabe_Emissionsquellen_Mensa[[#This Row],[2. Emissionsquelle
(Dropdown)]],'Emissionsfaktoren Mensa'!$C:$H,5,FALSE),"")</f>
        <v>0.3</v>
      </c>
      <c r="L32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2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2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3" spans="1:14" x14ac:dyDescent="0.25">
      <c r="A33" s="104"/>
      <c r="B33" s="8" t="s">
        <v>32</v>
      </c>
      <c r="C33" s="8" t="s">
        <v>34</v>
      </c>
      <c r="D33" s="12"/>
      <c r="E33" s="9" t="str">
        <f>IFERROR(VLOOKUP(Dateneingabe_Emissionsquellen_Mensa[[#This Row],[2. Emissionsquelle
(Dropdown)]],'Emissionsfaktoren Mensa'!$C:$H,2,FALSE),"")</f>
        <v>t</v>
      </c>
      <c r="F33" s="8"/>
      <c r="G33" s="8"/>
      <c r="H33" s="8"/>
      <c r="I33" s="7">
        <f>IFERROR(VLOOKUP(Dateneingabe_Emissionsquellen_Mensa[[#This Row],[2. Emissionsquelle
(Dropdown)]],'Emissionsfaktoren Mensa'!$C:$H,3,FALSE),"")</f>
        <v>0</v>
      </c>
      <c r="J33" s="7">
        <f>IFERROR(VLOOKUP(Dateneingabe_Emissionsquellen_Mensa[[#This Row],[2. Emissionsquelle
(Dropdown)]],'Emissionsfaktoren Mensa'!$C:$H,4,FALSE),"")</f>
        <v>0</v>
      </c>
      <c r="K33" s="7">
        <f>IFERROR(VLOOKUP(Dateneingabe_Emissionsquellen_Mensa[[#This Row],[2. Emissionsquelle
(Dropdown)]],'Emissionsfaktoren Mensa'!$C:$H,5,FALSE),"")</f>
        <v>0.4</v>
      </c>
      <c r="L33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3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3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4" spans="1:14" x14ac:dyDescent="0.25">
      <c r="A34" s="104"/>
      <c r="B34" s="8" t="s">
        <v>32</v>
      </c>
      <c r="C34" s="8" t="s">
        <v>33</v>
      </c>
      <c r="D34" s="12"/>
      <c r="E34" s="9" t="str">
        <f>IFERROR(VLOOKUP(Dateneingabe_Emissionsquellen_Mensa[[#This Row],[2. Emissionsquelle
(Dropdown)]],'Emissionsfaktoren Mensa'!$C:$H,2,FALSE),"")</f>
        <v>t</v>
      </c>
      <c r="F34" s="8"/>
      <c r="G34" s="8"/>
      <c r="H34" s="8"/>
      <c r="I34" s="7">
        <f>IFERROR(VLOOKUP(Dateneingabe_Emissionsquellen_Mensa[[#This Row],[2. Emissionsquelle
(Dropdown)]],'Emissionsfaktoren Mensa'!$C:$H,3,FALSE),"")</f>
        <v>0</v>
      </c>
      <c r="J34" s="7">
        <f>IFERROR(VLOOKUP(Dateneingabe_Emissionsquellen_Mensa[[#This Row],[2. Emissionsquelle
(Dropdown)]],'Emissionsfaktoren Mensa'!$C:$H,4,FALSE),"")</f>
        <v>0</v>
      </c>
      <c r="K34" s="7">
        <f>IFERROR(VLOOKUP(Dateneingabe_Emissionsquellen_Mensa[[#This Row],[2. Emissionsquelle
(Dropdown)]],'Emissionsfaktoren Mensa'!$C:$H,5,FALSE),"")</f>
        <v>3.4</v>
      </c>
      <c r="L34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4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4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5" spans="1:14" x14ac:dyDescent="0.25">
      <c r="A35" s="104"/>
      <c r="B35" s="8" t="s">
        <v>32</v>
      </c>
      <c r="C35" s="8"/>
      <c r="D35" s="12"/>
      <c r="E35" s="9" t="str">
        <f>IFERROR(VLOOKUP(Dateneingabe_Emissionsquellen_Mensa[[#This Row],[2. Emissionsquelle
(Dropdown)]],'Emissionsfaktoren Mensa'!$C:$H,2,FALSE),"")</f>
        <v/>
      </c>
      <c r="F35" s="8"/>
      <c r="G35" s="8"/>
      <c r="H35" s="8"/>
      <c r="I35" s="7" t="str">
        <f>IFERROR(VLOOKUP(Dateneingabe_Emissionsquellen_Mensa[[#This Row],[2. Emissionsquelle
(Dropdown)]],'Emissionsfaktoren Mensa'!$C:$H,3,FALSE),"")</f>
        <v/>
      </c>
      <c r="J35" s="7" t="str">
        <f>IFERROR(VLOOKUP(Dateneingabe_Emissionsquellen_Mensa[[#This Row],[2. Emissionsquelle
(Dropdown)]],'Emissionsfaktoren Mensa'!$C:$H,4,FALSE),"")</f>
        <v/>
      </c>
      <c r="K35" s="7" t="str">
        <f>IFERROR(VLOOKUP(Dateneingabe_Emissionsquellen_Mensa[[#This Row],[2. Emissionsquelle
(Dropdown)]],'Emissionsfaktoren Mensa'!$C:$H,5,FALSE),"")</f>
        <v/>
      </c>
      <c r="L3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3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3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36" spans="1:14" x14ac:dyDescent="0.25">
      <c r="A36" s="104"/>
      <c r="B36" s="8" t="s">
        <v>32</v>
      </c>
      <c r="C36" s="8"/>
      <c r="D36" s="12"/>
      <c r="E36" s="9" t="str">
        <f>IFERROR(VLOOKUP(Dateneingabe_Emissionsquellen_Mensa[[#This Row],[2. Emissionsquelle
(Dropdown)]],'Emissionsfaktoren Mensa'!$C:$H,2,FALSE),"")</f>
        <v/>
      </c>
      <c r="F36" s="8"/>
      <c r="G36" s="8"/>
      <c r="H36" s="8"/>
      <c r="I36" s="7" t="str">
        <f>IFERROR(VLOOKUP(Dateneingabe_Emissionsquellen_Mensa[[#This Row],[2. Emissionsquelle
(Dropdown)]],'Emissionsfaktoren Mensa'!$C:$H,3,FALSE),"")</f>
        <v/>
      </c>
      <c r="J36" s="7" t="str">
        <f>IFERROR(VLOOKUP(Dateneingabe_Emissionsquellen_Mensa[[#This Row],[2. Emissionsquelle
(Dropdown)]],'Emissionsfaktoren Mensa'!$C:$H,4,FALSE),"")</f>
        <v/>
      </c>
      <c r="K36" s="7" t="str">
        <f>IFERROR(VLOOKUP(Dateneingabe_Emissionsquellen_Mensa[[#This Row],[2. Emissionsquelle
(Dropdown)]],'Emissionsfaktoren Mensa'!$C:$H,5,FALSE),"")</f>
        <v/>
      </c>
      <c r="L3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3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3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37" spans="1:14" x14ac:dyDescent="0.25">
      <c r="A37" s="104"/>
      <c r="B37" s="8" t="s">
        <v>32</v>
      </c>
      <c r="C37" s="8"/>
      <c r="D37" s="12"/>
      <c r="E37" s="9" t="str">
        <f>IFERROR(VLOOKUP(Dateneingabe_Emissionsquellen_Mensa[[#This Row],[2. Emissionsquelle
(Dropdown)]],'Emissionsfaktoren Mensa'!$C:$H,2,FALSE),"")</f>
        <v/>
      </c>
      <c r="F37" s="8"/>
      <c r="G37" s="8"/>
      <c r="H37" s="8"/>
      <c r="I37" s="7" t="str">
        <f>IFERROR(VLOOKUP(Dateneingabe_Emissionsquellen_Mensa[[#This Row],[2. Emissionsquelle
(Dropdown)]],'Emissionsfaktoren Mensa'!$C:$H,3,FALSE),"")</f>
        <v/>
      </c>
      <c r="J37" s="7" t="str">
        <f>IFERROR(VLOOKUP(Dateneingabe_Emissionsquellen_Mensa[[#This Row],[2. Emissionsquelle
(Dropdown)]],'Emissionsfaktoren Mensa'!$C:$H,4,FALSE),"")</f>
        <v/>
      </c>
      <c r="K37" s="7" t="str">
        <f>IFERROR(VLOOKUP(Dateneingabe_Emissionsquellen_Mensa[[#This Row],[2. Emissionsquelle
(Dropdown)]],'Emissionsfaktoren Mensa'!$C:$H,5,FALSE),"")</f>
        <v/>
      </c>
      <c r="L3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3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3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38" spans="1:14" x14ac:dyDescent="0.25">
      <c r="A38" s="114" t="s">
        <v>31</v>
      </c>
      <c r="B38" s="8" t="s">
        <v>48</v>
      </c>
      <c r="C38" s="8" t="s">
        <v>30</v>
      </c>
      <c r="D38" s="12"/>
      <c r="E38" s="9" t="str">
        <f>IFERROR(VLOOKUP(Dateneingabe_Emissionsquellen_Mensa[[#This Row],[2. Emissionsquelle
(Dropdown)]],'Emissionsfaktoren Mensa'!$C:$H,2,FALSE),"")</f>
        <v>t</v>
      </c>
      <c r="F38" s="8"/>
      <c r="G38" s="8"/>
      <c r="H38" s="8"/>
      <c r="I38" s="7">
        <f>IFERROR(VLOOKUP(Dateneingabe_Emissionsquellen_Mensa[[#This Row],[2. Emissionsquelle
(Dropdown)]],'Emissionsfaktoren Mensa'!$C:$H,3,FALSE),"")</f>
        <v>0</v>
      </c>
      <c r="J38" s="7">
        <f>IFERROR(VLOOKUP(Dateneingabe_Emissionsquellen_Mensa[[#This Row],[2. Emissionsquelle
(Dropdown)]],'Emissionsfaktoren Mensa'!$C:$H,4,FALSE),"")</f>
        <v>0</v>
      </c>
      <c r="K38" s="7">
        <f>IFERROR(VLOOKUP(Dateneingabe_Emissionsquellen_Mensa[[#This Row],[2. Emissionsquelle
(Dropdown)]],'Emissionsfaktoren Mensa'!$C:$H,5,FALSE),"")</f>
        <v>3</v>
      </c>
      <c r="L3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39" spans="1:14" x14ac:dyDescent="0.25">
      <c r="A39" s="114"/>
      <c r="B39" s="8" t="s">
        <v>48</v>
      </c>
      <c r="C39" s="8" t="s">
        <v>29</v>
      </c>
      <c r="D39" s="12"/>
      <c r="E39" s="9" t="str">
        <f>IFERROR(VLOOKUP(Dateneingabe_Emissionsquellen_Mensa[[#This Row],[2. Emissionsquelle
(Dropdown)]],'Emissionsfaktoren Mensa'!$C:$H,2,FALSE),"")</f>
        <v>t</v>
      </c>
      <c r="F39" s="8"/>
      <c r="G39" s="8"/>
      <c r="H39" s="8"/>
      <c r="I39" s="7">
        <f>IFERROR(VLOOKUP(Dateneingabe_Emissionsquellen_Mensa[[#This Row],[2. Emissionsquelle
(Dropdown)]],'Emissionsfaktoren Mensa'!$C:$H,3,FALSE),"")</f>
        <v>0</v>
      </c>
      <c r="J39" s="7">
        <f>IFERROR(VLOOKUP(Dateneingabe_Emissionsquellen_Mensa[[#This Row],[2. Emissionsquelle
(Dropdown)]],'Emissionsfaktoren Mensa'!$C:$H,4,FALSE),"")</f>
        <v>0</v>
      </c>
      <c r="K39" s="7">
        <f>IFERROR(VLOOKUP(Dateneingabe_Emissionsquellen_Mensa[[#This Row],[2. Emissionsquelle
(Dropdown)]],'Emissionsfaktoren Mensa'!$C:$H,5,FALSE),"")</f>
        <v>11.5</v>
      </c>
      <c r="L3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3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3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40" spans="1:14" x14ac:dyDescent="0.25">
      <c r="A40" s="114"/>
      <c r="B40" s="8" t="s">
        <v>48</v>
      </c>
      <c r="C40" s="8" t="s">
        <v>28</v>
      </c>
      <c r="D40" s="12"/>
      <c r="E40" s="9" t="str">
        <f>IFERROR(VLOOKUP(Dateneingabe_Emissionsquellen_Mensa[[#This Row],[2. Emissionsquelle
(Dropdown)]],'Emissionsfaktoren Mensa'!$C:$H,2,FALSE),"")</f>
        <v>t</v>
      </c>
      <c r="F40" s="8"/>
      <c r="G40" s="8"/>
      <c r="H40" s="8"/>
      <c r="I40" s="7">
        <f>IFERROR(VLOOKUP(Dateneingabe_Emissionsquellen_Mensa[[#This Row],[2. Emissionsquelle
(Dropdown)]],'Emissionsfaktoren Mensa'!$C:$H,3,FALSE),"")</f>
        <v>0</v>
      </c>
      <c r="J40" s="7">
        <f>IFERROR(VLOOKUP(Dateneingabe_Emissionsquellen_Mensa[[#This Row],[2. Emissionsquelle
(Dropdown)]],'Emissionsfaktoren Mensa'!$C:$H,4,FALSE),"")</f>
        <v>0</v>
      </c>
      <c r="K40" s="7">
        <f>IFERROR(VLOOKUP(Dateneingabe_Emissionsquellen_Mensa[[#This Row],[2. Emissionsquelle
(Dropdown)]],'Emissionsfaktoren Mensa'!$C:$H,5,FALSE),"")</f>
        <v>1.7</v>
      </c>
      <c r="L40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40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40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41" spans="1:14" x14ac:dyDescent="0.25">
      <c r="A41" s="114"/>
      <c r="B41" s="8" t="s">
        <v>48</v>
      </c>
      <c r="C41" s="8" t="s">
        <v>27</v>
      </c>
      <c r="D41" s="12"/>
      <c r="E41" s="9" t="str">
        <f>IFERROR(VLOOKUP(Dateneingabe_Emissionsquellen_Mensa[[#This Row],[2. Emissionsquelle
(Dropdown)]],'Emissionsfaktoren Mensa'!$C:$H,2,FALSE),"")</f>
        <v>t</v>
      </c>
      <c r="F41" s="8"/>
      <c r="G41" s="8"/>
      <c r="H41" s="8"/>
      <c r="I41" s="7">
        <f>IFERROR(VLOOKUP(Dateneingabe_Emissionsquellen_Mensa[[#This Row],[2. Emissionsquelle
(Dropdown)]],'Emissionsfaktoren Mensa'!$C:$H,3,FALSE),"")</f>
        <v>0</v>
      </c>
      <c r="J41" s="7">
        <f>IFERROR(VLOOKUP(Dateneingabe_Emissionsquellen_Mensa[[#This Row],[2. Emissionsquelle
(Dropdown)]],'Emissionsfaktoren Mensa'!$C:$H,4,FALSE),"")</f>
        <v>0</v>
      </c>
      <c r="K41" s="7">
        <f>IFERROR(VLOOKUP(Dateneingabe_Emissionsquellen_Mensa[[#This Row],[2. Emissionsquelle
(Dropdown)]],'Emissionsfaktoren Mensa'!$C:$H,5,FALSE),"")</f>
        <v>5.7</v>
      </c>
      <c r="L41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41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41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42" spans="1:14" x14ac:dyDescent="0.25">
      <c r="A42" s="114"/>
      <c r="B42" s="8" t="s">
        <v>48</v>
      </c>
      <c r="C42" s="8" t="s">
        <v>26</v>
      </c>
      <c r="D42" s="12"/>
      <c r="E42" s="9" t="str">
        <f>IFERROR(VLOOKUP(Dateneingabe_Emissionsquellen_Mensa[[#This Row],[2. Emissionsquelle
(Dropdown)]],'Emissionsfaktoren Mensa'!$C:$H,2,FALSE),"")</f>
        <v>t</v>
      </c>
      <c r="F42" s="8"/>
      <c r="G42" s="8"/>
      <c r="H42" s="8"/>
      <c r="I42" s="7">
        <f>IFERROR(VLOOKUP(Dateneingabe_Emissionsquellen_Mensa[[#This Row],[2. Emissionsquelle
(Dropdown)]],'Emissionsfaktoren Mensa'!$C:$H,3,FALSE),"")</f>
        <v>0</v>
      </c>
      <c r="J42" s="7">
        <f>IFERROR(VLOOKUP(Dateneingabe_Emissionsquellen_Mensa[[#This Row],[2. Emissionsquelle
(Dropdown)]],'Emissionsfaktoren Mensa'!$C:$H,4,FALSE),"")</f>
        <v>0</v>
      </c>
      <c r="K42" s="7">
        <f>IFERROR(VLOOKUP(Dateneingabe_Emissionsquellen_Mensa[[#This Row],[2. Emissionsquelle
(Dropdown)]],'Emissionsfaktoren Mensa'!$C:$H,5,FALSE),"")</f>
        <v>1.4</v>
      </c>
      <c r="L42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42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42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43" spans="1:14" x14ac:dyDescent="0.25">
      <c r="A43" s="114"/>
      <c r="B43" s="8" t="s">
        <v>48</v>
      </c>
      <c r="C43" s="8"/>
      <c r="D43" s="12"/>
      <c r="E43" s="9" t="str">
        <f>IFERROR(VLOOKUP(Dateneingabe_Emissionsquellen_Mensa[[#This Row],[2. Emissionsquelle
(Dropdown)]],'Emissionsfaktoren Mensa'!$C:$H,2,FALSE),"")</f>
        <v/>
      </c>
      <c r="F43" s="8"/>
      <c r="G43" s="8"/>
      <c r="H43" s="8"/>
      <c r="I43" s="7" t="str">
        <f>IFERROR(VLOOKUP(Dateneingabe_Emissionsquellen_Mensa[[#This Row],[2. Emissionsquelle
(Dropdown)]],'Emissionsfaktoren Mensa'!$C:$H,3,FALSE),"")</f>
        <v/>
      </c>
      <c r="J43" s="7" t="str">
        <f>IFERROR(VLOOKUP(Dateneingabe_Emissionsquellen_Mensa[[#This Row],[2. Emissionsquelle
(Dropdown)]],'Emissionsfaktoren Mensa'!$C:$H,4,FALSE),"")</f>
        <v/>
      </c>
      <c r="K43" s="7" t="str">
        <f>IFERROR(VLOOKUP(Dateneingabe_Emissionsquellen_Mensa[[#This Row],[2. Emissionsquelle
(Dropdown)]],'Emissionsfaktoren Mensa'!$C:$H,5,FALSE),"")</f>
        <v/>
      </c>
      <c r="L43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43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43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44" spans="1:14" x14ac:dyDescent="0.25">
      <c r="A44" s="114"/>
      <c r="B44" s="8" t="s">
        <v>48</v>
      </c>
      <c r="C44" s="8"/>
      <c r="D44" s="12"/>
      <c r="E44" s="9" t="str">
        <f>IFERROR(VLOOKUP(Dateneingabe_Emissionsquellen_Mensa[[#This Row],[2. Emissionsquelle
(Dropdown)]],'Emissionsfaktoren Mensa'!$C:$H,2,FALSE),"")</f>
        <v/>
      </c>
      <c r="F44" s="8"/>
      <c r="G44" s="8"/>
      <c r="H44" s="8"/>
      <c r="I44" s="7" t="str">
        <f>IFERROR(VLOOKUP(Dateneingabe_Emissionsquellen_Mensa[[#This Row],[2. Emissionsquelle
(Dropdown)]],'Emissionsfaktoren Mensa'!$C:$H,3,FALSE),"")</f>
        <v/>
      </c>
      <c r="J44" s="7" t="str">
        <f>IFERROR(VLOOKUP(Dateneingabe_Emissionsquellen_Mensa[[#This Row],[2. Emissionsquelle
(Dropdown)]],'Emissionsfaktoren Mensa'!$C:$H,4,FALSE),"")</f>
        <v/>
      </c>
      <c r="K44" s="7" t="str">
        <f>IFERROR(VLOOKUP(Dateneingabe_Emissionsquellen_Mensa[[#This Row],[2. Emissionsquelle
(Dropdown)]],'Emissionsfaktoren Mensa'!$C:$H,5,FALSE),"")</f>
        <v/>
      </c>
      <c r="L4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4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4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45" spans="1:14" x14ac:dyDescent="0.25">
      <c r="A45" s="114"/>
      <c r="B45" s="8" t="s">
        <v>48</v>
      </c>
      <c r="C45" s="8"/>
      <c r="D45" s="12"/>
      <c r="E45" s="9" t="str">
        <f>IFERROR(VLOOKUP(Dateneingabe_Emissionsquellen_Mensa[[#This Row],[2. Emissionsquelle
(Dropdown)]],'Emissionsfaktoren Mensa'!$C:$H,2,FALSE),"")</f>
        <v/>
      </c>
      <c r="F45" s="8"/>
      <c r="G45" s="8"/>
      <c r="H45" s="8"/>
      <c r="I45" s="7" t="str">
        <f>IFERROR(VLOOKUP(Dateneingabe_Emissionsquellen_Mensa[[#This Row],[2. Emissionsquelle
(Dropdown)]],'Emissionsfaktoren Mensa'!$C:$H,3,FALSE),"")</f>
        <v/>
      </c>
      <c r="J45" s="7" t="str">
        <f>IFERROR(VLOOKUP(Dateneingabe_Emissionsquellen_Mensa[[#This Row],[2. Emissionsquelle
(Dropdown)]],'Emissionsfaktoren Mensa'!$C:$H,4,FALSE),"")</f>
        <v/>
      </c>
      <c r="K45" s="7" t="str">
        <f>IFERROR(VLOOKUP(Dateneingabe_Emissionsquellen_Mensa[[#This Row],[2. Emissionsquelle
(Dropdown)]],'Emissionsfaktoren Mensa'!$C:$H,5,FALSE),"")</f>
        <v/>
      </c>
      <c r="L4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4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4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46" spans="1:14" x14ac:dyDescent="0.25">
      <c r="A46" s="114"/>
      <c r="B46" s="8" t="s">
        <v>48</v>
      </c>
      <c r="C46" s="8"/>
      <c r="D46" s="12"/>
      <c r="E46" s="9" t="str">
        <f>IFERROR(VLOOKUP(Dateneingabe_Emissionsquellen_Mensa[[#This Row],[2. Emissionsquelle
(Dropdown)]],'Emissionsfaktoren Mensa'!$C:$H,2,FALSE),"")</f>
        <v/>
      </c>
      <c r="F46" s="8"/>
      <c r="G46" s="8"/>
      <c r="H46" s="8"/>
      <c r="I46" s="7" t="str">
        <f>IFERROR(VLOOKUP(Dateneingabe_Emissionsquellen_Mensa[[#This Row],[2. Emissionsquelle
(Dropdown)]],'Emissionsfaktoren Mensa'!$C:$H,3,FALSE),"")</f>
        <v/>
      </c>
      <c r="J46" s="7" t="str">
        <f>IFERROR(VLOOKUP(Dateneingabe_Emissionsquellen_Mensa[[#This Row],[2. Emissionsquelle
(Dropdown)]],'Emissionsfaktoren Mensa'!$C:$H,4,FALSE),"")</f>
        <v/>
      </c>
      <c r="K46" s="7" t="str">
        <f>IFERROR(VLOOKUP(Dateneingabe_Emissionsquellen_Mensa[[#This Row],[2. Emissionsquelle
(Dropdown)]],'Emissionsfaktoren Mensa'!$C:$H,5,FALSE),"")</f>
        <v/>
      </c>
      <c r="L4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4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4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47" spans="1:14" x14ac:dyDescent="0.25">
      <c r="A47" s="114"/>
      <c r="B47" s="8" t="s">
        <v>48</v>
      </c>
      <c r="C47" s="8"/>
      <c r="D47" s="12"/>
      <c r="E47" s="9" t="str">
        <f>IFERROR(VLOOKUP(Dateneingabe_Emissionsquellen_Mensa[[#This Row],[2. Emissionsquelle
(Dropdown)]],'Emissionsfaktoren Mensa'!$C:$H,2,FALSE),"")</f>
        <v/>
      </c>
      <c r="F47" s="8"/>
      <c r="G47" s="8"/>
      <c r="H47" s="8"/>
      <c r="I47" s="7" t="str">
        <f>IFERROR(VLOOKUP(Dateneingabe_Emissionsquellen_Mensa[[#This Row],[2. Emissionsquelle
(Dropdown)]],'Emissionsfaktoren Mensa'!$C:$H,3,FALSE),"")</f>
        <v/>
      </c>
      <c r="J47" s="7" t="str">
        <f>IFERROR(VLOOKUP(Dateneingabe_Emissionsquellen_Mensa[[#This Row],[2. Emissionsquelle
(Dropdown)]],'Emissionsfaktoren Mensa'!$C:$H,4,FALSE),"")</f>
        <v/>
      </c>
      <c r="K47" s="7" t="str">
        <f>IFERROR(VLOOKUP(Dateneingabe_Emissionsquellen_Mensa[[#This Row],[2. Emissionsquelle
(Dropdown)]],'Emissionsfaktoren Mensa'!$C:$H,5,FALSE),"")</f>
        <v/>
      </c>
      <c r="L4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4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4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48" spans="1:14" x14ac:dyDescent="0.25">
      <c r="A48" s="104" t="s">
        <v>24</v>
      </c>
      <c r="B48" s="8" t="s">
        <v>48</v>
      </c>
      <c r="C48" s="8" t="s">
        <v>23</v>
      </c>
      <c r="D48" s="12"/>
      <c r="E48" s="9" t="str">
        <f>IFERROR(VLOOKUP(Dateneingabe_Emissionsquellen_Mensa[[#This Row],[2. Emissionsquelle
(Dropdown)]],'Emissionsfaktoren Mensa'!$C:$H,2,FALSE),"")</f>
        <v>t</v>
      </c>
      <c r="F48" s="8"/>
      <c r="G48" s="8"/>
      <c r="H48" s="8"/>
      <c r="I48" s="7">
        <f>IFERROR(VLOOKUP(Dateneingabe_Emissionsquellen_Mensa[[#This Row],[2. Emissionsquelle
(Dropdown)]],'Emissionsfaktoren Mensa'!$C:$H,3,FALSE),"")</f>
        <v>0</v>
      </c>
      <c r="J48" s="7">
        <f>IFERROR(VLOOKUP(Dateneingabe_Emissionsquellen_Mensa[[#This Row],[2. Emissionsquelle
(Dropdown)]],'Emissionsfaktoren Mensa'!$C:$H,4,FALSE),"")</f>
        <v>0</v>
      </c>
      <c r="K48" s="7">
        <f>IFERROR(VLOOKUP(Dateneingabe_Emissionsquellen_Mensa[[#This Row],[2. Emissionsquelle
(Dropdown)]],'Emissionsfaktoren Mensa'!$C:$H,5,FALSE),"")</f>
        <v>2.4</v>
      </c>
      <c r="L4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4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4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49" spans="1:14" x14ac:dyDescent="0.25">
      <c r="A49" s="104"/>
      <c r="B49" s="8" t="s">
        <v>48</v>
      </c>
      <c r="C49" s="8" t="s">
        <v>22</v>
      </c>
      <c r="D49" s="12"/>
      <c r="E49" s="9" t="str">
        <f>IFERROR(VLOOKUP(Dateneingabe_Emissionsquellen_Mensa[[#This Row],[2. Emissionsquelle
(Dropdown)]],'Emissionsfaktoren Mensa'!$C:$H,2,FALSE),"")</f>
        <v>t</v>
      </c>
      <c r="F49" s="8"/>
      <c r="G49" s="8"/>
      <c r="H49" s="8"/>
      <c r="I49" s="7">
        <f>IFERROR(VLOOKUP(Dateneingabe_Emissionsquellen_Mensa[[#This Row],[2. Emissionsquelle
(Dropdown)]],'Emissionsfaktoren Mensa'!$C:$H,3,FALSE),"")</f>
        <v>0</v>
      </c>
      <c r="J49" s="7">
        <f>IFERROR(VLOOKUP(Dateneingabe_Emissionsquellen_Mensa[[#This Row],[2. Emissionsquelle
(Dropdown)]],'Emissionsfaktoren Mensa'!$C:$H,4,FALSE),"")</f>
        <v>0</v>
      </c>
      <c r="K49" s="7">
        <f>IFERROR(VLOOKUP(Dateneingabe_Emissionsquellen_Mensa[[#This Row],[2. Emissionsquelle
(Dropdown)]],'Emissionsfaktoren Mensa'!$C:$H,5,FALSE),"")</f>
        <v>13.6</v>
      </c>
      <c r="L4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4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4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50" spans="1:14" x14ac:dyDescent="0.25">
      <c r="A50" s="104"/>
      <c r="B50" s="8" t="s">
        <v>48</v>
      </c>
      <c r="C50" s="8" t="s">
        <v>21</v>
      </c>
      <c r="D50" s="12"/>
      <c r="E50" s="9" t="str">
        <f>IFERROR(VLOOKUP(Dateneingabe_Emissionsquellen_Mensa[[#This Row],[2. Emissionsquelle
(Dropdown)]],'Emissionsfaktoren Mensa'!$C:$H,2,FALSE),"")</f>
        <v>t</v>
      </c>
      <c r="F50" s="8"/>
      <c r="G50" s="8"/>
      <c r="H50" s="8"/>
      <c r="I50" s="7">
        <f>IFERROR(VLOOKUP(Dateneingabe_Emissionsquellen_Mensa[[#This Row],[2. Emissionsquelle
(Dropdown)]],'Emissionsfaktoren Mensa'!$C:$H,3,FALSE),"")</f>
        <v>0</v>
      </c>
      <c r="J50" s="7">
        <f>IFERROR(VLOOKUP(Dateneingabe_Emissionsquellen_Mensa[[#This Row],[2. Emissionsquelle
(Dropdown)]],'Emissionsfaktoren Mensa'!$C:$H,4,FALSE),"")</f>
        <v>0</v>
      </c>
      <c r="K50" s="7">
        <f>IFERROR(VLOOKUP(Dateneingabe_Emissionsquellen_Mensa[[#This Row],[2. Emissionsquelle
(Dropdown)]],'Emissionsfaktoren Mensa'!$C:$H,5,FALSE),"")</f>
        <v>5.5</v>
      </c>
      <c r="L50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50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50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51" spans="1:14" x14ac:dyDescent="0.25">
      <c r="A51" s="104"/>
      <c r="B51" s="8" t="s">
        <v>48</v>
      </c>
      <c r="C51" s="8" t="s">
        <v>20</v>
      </c>
      <c r="D51" s="12"/>
      <c r="E51" s="9" t="str">
        <f>IFERROR(VLOOKUP(Dateneingabe_Emissionsquellen_Mensa[[#This Row],[2. Emissionsquelle
(Dropdown)]],'Emissionsfaktoren Mensa'!$C:$H,2,FALSE),"")</f>
        <v>t</v>
      </c>
      <c r="F51" s="8"/>
      <c r="G51" s="8"/>
      <c r="H51" s="8"/>
      <c r="I51" s="7">
        <f>IFERROR(VLOOKUP(Dateneingabe_Emissionsquellen_Mensa[[#This Row],[2. Emissionsquelle
(Dropdown)]],'Emissionsfaktoren Mensa'!$C:$H,3,FALSE),"")</f>
        <v>0</v>
      </c>
      <c r="J51" s="7">
        <f>IFERROR(VLOOKUP(Dateneingabe_Emissionsquellen_Mensa[[#This Row],[2. Emissionsquelle
(Dropdown)]],'Emissionsfaktoren Mensa'!$C:$H,4,FALSE),"")</f>
        <v>0</v>
      </c>
      <c r="K51" s="7">
        <f>IFERROR(VLOOKUP(Dateneingabe_Emissionsquellen_Mensa[[#This Row],[2. Emissionsquelle
(Dropdown)]],'Emissionsfaktoren Mensa'!$C:$H,5,FALSE),"")</f>
        <v>4.5999999999999996</v>
      </c>
      <c r="L51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51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51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52" spans="1:14" x14ac:dyDescent="0.25">
      <c r="A52" s="104"/>
      <c r="B52" s="8" t="s">
        <v>48</v>
      </c>
      <c r="C52" s="8"/>
      <c r="D52" s="12"/>
      <c r="E52" s="9" t="str">
        <f>IFERROR(VLOOKUP(Dateneingabe_Emissionsquellen_Mensa[[#This Row],[2. Emissionsquelle
(Dropdown)]],'Emissionsfaktoren Mensa'!$C:$H,2,FALSE),"")</f>
        <v/>
      </c>
      <c r="F52" s="8"/>
      <c r="G52" s="8"/>
      <c r="H52" s="8"/>
      <c r="I52" s="7" t="str">
        <f>IFERROR(VLOOKUP(Dateneingabe_Emissionsquellen_Mensa[[#This Row],[2. Emissionsquelle
(Dropdown)]],'Emissionsfaktoren Mensa'!$C:$H,3,FALSE),"")</f>
        <v/>
      </c>
      <c r="J52" s="7" t="str">
        <f>IFERROR(VLOOKUP(Dateneingabe_Emissionsquellen_Mensa[[#This Row],[2. Emissionsquelle
(Dropdown)]],'Emissionsfaktoren Mensa'!$C:$H,4,FALSE),"")</f>
        <v/>
      </c>
      <c r="K52" s="7" t="str">
        <f>IFERROR(VLOOKUP(Dateneingabe_Emissionsquellen_Mensa[[#This Row],[2. Emissionsquelle
(Dropdown)]],'Emissionsfaktoren Mensa'!$C:$H,5,FALSE),"")</f>
        <v/>
      </c>
      <c r="L52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52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52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53" spans="1:14" x14ac:dyDescent="0.25">
      <c r="A53" s="104"/>
      <c r="B53" s="8" t="s">
        <v>48</v>
      </c>
      <c r="C53" s="8"/>
      <c r="D53" s="12"/>
      <c r="E53" s="9" t="str">
        <f>IFERROR(VLOOKUP(Dateneingabe_Emissionsquellen_Mensa[[#This Row],[2. Emissionsquelle
(Dropdown)]],'Emissionsfaktoren Mensa'!$C:$H,2,FALSE),"")</f>
        <v/>
      </c>
      <c r="F53" s="8"/>
      <c r="G53" s="8"/>
      <c r="H53" s="8"/>
      <c r="I53" s="7" t="str">
        <f>IFERROR(VLOOKUP(Dateneingabe_Emissionsquellen_Mensa[[#This Row],[2. Emissionsquelle
(Dropdown)]],'Emissionsfaktoren Mensa'!$C:$H,3,FALSE),"")</f>
        <v/>
      </c>
      <c r="J53" s="7" t="str">
        <f>IFERROR(VLOOKUP(Dateneingabe_Emissionsquellen_Mensa[[#This Row],[2. Emissionsquelle
(Dropdown)]],'Emissionsfaktoren Mensa'!$C:$H,4,FALSE),"")</f>
        <v/>
      </c>
      <c r="K53" s="7" t="str">
        <f>IFERROR(VLOOKUP(Dateneingabe_Emissionsquellen_Mensa[[#This Row],[2. Emissionsquelle
(Dropdown)]],'Emissionsfaktoren Mensa'!$C:$H,5,FALSE),"")</f>
        <v/>
      </c>
      <c r="L53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53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53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54" spans="1:14" x14ac:dyDescent="0.25">
      <c r="A54" s="104"/>
      <c r="B54" s="8" t="s">
        <v>48</v>
      </c>
      <c r="C54" s="8"/>
      <c r="D54" s="12"/>
      <c r="E54" s="9" t="str">
        <f>IFERROR(VLOOKUP(Dateneingabe_Emissionsquellen_Mensa[[#This Row],[2. Emissionsquelle
(Dropdown)]],'Emissionsfaktoren Mensa'!$C:$H,2,FALSE),"")</f>
        <v/>
      </c>
      <c r="F54" s="8"/>
      <c r="G54" s="8"/>
      <c r="H54" s="8"/>
      <c r="I54" s="7" t="str">
        <f>IFERROR(VLOOKUP(Dateneingabe_Emissionsquellen_Mensa[[#This Row],[2. Emissionsquelle
(Dropdown)]],'Emissionsfaktoren Mensa'!$C:$H,3,FALSE),"")</f>
        <v/>
      </c>
      <c r="J54" s="7" t="str">
        <f>IFERROR(VLOOKUP(Dateneingabe_Emissionsquellen_Mensa[[#This Row],[2. Emissionsquelle
(Dropdown)]],'Emissionsfaktoren Mensa'!$C:$H,4,FALSE),"")</f>
        <v/>
      </c>
      <c r="K54" s="7" t="str">
        <f>IFERROR(VLOOKUP(Dateneingabe_Emissionsquellen_Mensa[[#This Row],[2. Emissionsquelle
(Dropdown)]],'Emissionsfaktoren Mensa'!$C:$H,5,FALSE),"")</f>
        <v/>
      </c>
      <c r="L5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5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5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55" spans="1:14" x14ac:dyDescent="0.25">
      <c r="A55" s="104"/>
      <c r="B55" s="8" t="s">
        <v>48</v>
      </c>
      <c r="C55" s="8"/>
      <c r="D55" s="12"/>
      <c r="E55" s="9" t="str">
        <f>IFERROR(VLOOKUP(Dateneingabe_Emissionsquellen_Mensa[[#This Row],[2. Emissionsquelle
(Dropdown)]],'Emissionsfaktoren Mensa'!$C:$H,2,FALSE),"")</f>
        <v/>
      </c>
      <c r="F55" s="8"/>
      <c r="G55" s="8"/>
      <c r="H55" s="8"/>
      <c r="I55" s="7" t="str">
        <f>IFERROR(VLOOKUP(Dateneingabe_Emissionsquellen_Mensa[[#This Row],[2. Emissionsquelle
(Dropdown)]],'Emissionsfaktoren Mensa'!$C:$H,3,FALSE),"")</f>
        <v/>
      </c>
      <c r="J55" s="7" t="str">
        <f>IFERROR(VLOOKUP(Dateneingabe_Emissionsquellen_Mensa[[#This Row],[2. Emissionsquelle
(Dropdown)]],'Emissionsfaktoren Mensa'!$C:$H,4,FALSE),"")</f>
        <v/>
      </c>
      <c r="K55" s="7" t="str">
        <f>IFERROR(VLOOKUP(Dateneingabe_Emissionsquellen_Mensa[[#This Row],[2. Emissionsquelle
(Dropdown)]],'Emissionsfaktoren Mensa'!$C:$H,5,FALSE),"")</f>
        <v/>
      </c>
      <c r="L5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5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5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56" spans="1:14" x14ac:dyDescent="0.25">
      <c r="A56" s="104"/>
      <c r="B56" s="8" t="s">
        <v>48</v>
      </c>
      <c r="C56" s="8"/>
      <c r="D56" s="12"/>
      <c r="E56" s="9" t="str">
        <f>IFERROR(VLOOKUP(Dateneingabe_Emissionsquellen_Mensa[[#This Row],[2. Emissionsquelle
(Dropdown)]],'Emissionsfaktoren Mensa'!$C:$H,2,FALSE),"")</f>
        <v/>
      </c>
      <c r="F56" s="8"/>
      <c r="G56" s="8"/>
      <c r="H56" s="8"/>
      <c r="I56" s="7" t="str">
        <f>IFERROR(VLOOKUP(Dateneingabe_Emissionsquellen_Mensa[[#This Row],[2. Emissionsquelle
(Dropdown)]],'Emissionsfaktoren Mensa'!$C:$H,3,FALSE),"")</f>
        <v/>
      </c>
      <c r="J56" s="7" t="str">
        <f>IFERROR(VLOOKUP(Dateneingabe_Emissionsquellen_Mensa[[#This Row],[2. Emissionsquelle
(Dropdown)]],'Emissionsfaktoren Mensa'!$C:$H,4,FALSE),"")</f>
        <v/>
      </c>
      <c r="K56" s="7" t="str">
        <f>IFERROR(VLOOKUP(Dateneingabe_Emissionsquellen_Mensa[[#This Row],[2. Emissionsquelle
(Dropdown)]],'Emissionsfaktoren Mensa'!$C:$H,5,FALSE),"")</f>
        <v/>
      </c>
      <c r="L5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5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5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57" spans="1:14" x14ac:dyDescent="0.25">
      <c r="A57" s="104"/>
      <c r="B57" s="8" t="s">
        <v>48</v>
      </c>
      <c r="C57" s="8"/>
      <c r="D57" s="12"/>
      <c r="E57" s="9" t="str">
        <f>IFERROR(VLOOKUP(Dateneingabe_Emissionsquellen_Mensa[[#This Row],[2. Emissionsquelle
(Dropdown)]],'Emissionsfaktoren Mensa'!$C:$H,2,FALSE),"")</f>
        <v/>
      </c>
      <c r="F57" s="8"/>
      <c r="G57" s="8"/>
      <c r="H57" s="8"/>
      <c r="I57" s="7" t="str">
        <f>IFERROR(VLOOKUP(Dateneingabe_Emissionsquellen_Mensa[[#This Row],[2. Emissionsquelle
(Dropdown)]],'Emissionsfaktoren Mensa'!$C:$H,3,FALSE),"")</f>
        <v/>
      </c>
      <c r="J57" s="7" t="str">
        <f>IFERROR(VLOOKUP(Dateneingabe_Emissionsquellen_Mensa[[#This Row],[2. Emissionsquelle
(Dropdown)]],'Emissionsfaktoren Mensa'!$C:$H,4,FALSE),"")</f>
        <v/>
      </c>
      <c r="K57" s="7" t="str">
        <f>IFERROR(VLOOKUP(Dateneingabe_Emissionsquellen_Mensa[[#This Row],[2. Emissionsquelle
(Dropdown)]],'Emissionsfaktoren Mensa'!$C:$H,5,FALSE),"")</f>
        <v/>
      </c>
      <c r="L5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5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5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58" spans="1:14" x14ac:dyDescent="0.25">
      <c r="A58" s="114" t="s">
        <v>18</v>
      </c>
      <c r="B58" s="8" t="s">
        <v>48</v>
      </c>
      <c r="C58" s="8" t="s">
        <v>17</v>
      </c>
      <c r="D58" s="12"/>
      <c r="E58" s="9" t="str">
        <f>IFERROR(VLOOKUP(Dateneingabe_Emissionsquellen_Mensa[[#This Row],[2. Emissionsquelle
(Dropdown)]],'Emissionsfaktoren Mensa'!$C:$H,2,FALSE),"")</f>
        <v>t</v>
      </c>
      <c r="F58" s="8"/>
      <c r="G58" s="8"/>
      <c r="H58" s="8"/>
      <c r="I58" s="7">
        <f>IFERROR(VLOOKUP(Dateneingabe_Emissionsquellen_Mensa[[#This Row],[2. Emissionsquelle
(Dropdown)]],'Emissionsfaktoren Mensa'!$C:$H,3,FALSE),"")</f>
        <v>0</v>
      </c>
      <c r="J58" s="7">
        <f>IFERROR(VLOOKUP(Dateneingabe_Emissionsquellen_Mensa[[#This Row],[2. Emissionsquelle
(Dropdown)]],'Emissionsfaktoren Mensa'!$C:$H,4,FALSE),"")</f>
        <v>0</v>
      </c>
      <c r="K58" s="7">
        <f>IFERROR(VLOOKUP(Dateneingabe_Emissionsquellen_Mensa[[#This Row],[2. Emissionsquelle
(Dropdown)]],'Emissionsfaktoren Mensa'!$C:$H,5,FALSE),"")</f>
        <v>0.7</v>
      </c>
      <c r="L5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5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5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59" spans="1:14" x14ac:dyDescent="0.25">
      <c r="A59" s="114"/>
      <c r="B59" s="8" t="s">
        <v>48</v>
      </c>
      <c r="C59" s="8" t="s">
        <v>16</v>
      </c>
      <c r="D59" s="12"/>
      <c r="E59" s="9" t="str">
        <f>IFERROR(VLOOKUP(Dateneingabe_Emissionsquellen_Mensa[[#This Row],[2. Emissionsquelle
(Dropdown)]],'Emissionsfaktoren Mensa'!$C:$H,2,FALSE),"")</f>
        <v>t</v>
      </c>
      <c r="F59" s="8"/>
      <c r="G59" s="8"/>
      <c r="H59" s="8"/>
      <c r="I59" s="7">
        <f>IFERROR(VLOOKUP(Dateneingabe_Emissionsquellen_Mensa[[#This Row],[2. Emissionsquelle
(Dropdown)]],'Emissionsfaktoren Mensa'!$C:$H,3,FALSE),"")</f>
        <v>0</v>
      </c>
      <c r="J59" s="7">
        <f>IFERROR(VLOOKUP(Dateneingabe_Emissionsquellen_Mensa[[#This Row],[2. Emissionsquelle
(Dropdown)]],'Emissionsfaktoren Mensa'!$C:$H,4,FALSE),"")</f>
        <v>0</v>
      </c>
      <c r="K59" s="7">
        <f>IFERROR(VLOOKUP(Dateneingabe_Emissionsquellen_Mensa[[#This Row],[2. Emissionsquelle
(Dropdown)]],'Emissionsfaktoren Mensa'!$C:$H,5,FALSE),"")</f>
        <v>0.6</v>
      </c>
      <c r="L5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5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5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60" spans="1:14" x14ac:dyDescent="0.25">
      <c r="A60" s="114"/>
      <c r="B60" s="8" t="s">
        <v>48</v>
      </c>
      <c r="C60" s="8"/>
      <c r="D60" s="12"/>
      <c r="E60" s="9" t="str">
        <f>IFERROR(VLOOKUP(Dateneingabe_Emissionsquellen_Mensa[[#This Row],[2. Emissionsquelle
(Dropdown)]],'Emissionsfaktoren Mensa'!$C:$H,2,FALSE),"")</f>
        <v/>
      </c>
      <c r="F60" s="8"/>
      <c r="G60" s="8"/>
      <c r="H60" s="8"/>
      <c r="I60" s="7" t="str">
        <f>IFERROR(VLOOKUP(Dateneingabe_Emissionsquellen_Mensa[[#This Row],[2. Emissionsquelle
(Dropdown)]],'Emissionsfaktoren Mensa'!$C:$H,3,FALSE),"")</f>
        <v/>
      </c>
      <c r="J60" s="7" t="str">
        <f>IFERROR(VLOOKUP(Dateneingabe_Emissionsquellen_Mensa[[#This Row],[2. Emissionsquelle
(Dropdown)]],'Emissionsfaktoren Mensa'!$C:$H,4,FALSE),"")</f>
        <v/>
      </c>
      <c r="K60" s="7" t="str">
        <f>IFERROR(VLOOKUP(Dateneingabe_Emissionsquellen_Mensa[[#This Row],[2. Emissionsquelle
(Dropdown)]],'Emissionsfaktoren Mensa'!$C:$H,5,FALSE),"")</f>
        <v/>
      </c>
      <c r="L60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0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0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1" spans="1:14" x14ac:dyDescent="0.25">
      <c r="A61" s="114"/>
      <c r="B61" s="8" t="s">
        <v>48</v>
      </c>
      <c r="C61" s="8"/>
      <c r="D61" s="12"/>
      <c r="E61" s="9" t="str">
        <f>IFERROR(VLOOKUP(Dateneingabe_Emissionsquellen_Mensa[[#This Row],[2. Emissionsquelle
(Dropdown)]],'Emissionsfaktoren Mensa'!$C:$H,2,FALSE),"")</f>
        <v/>
      </c>
      <c r="F61" s="8"/>
      <c r="G61" s="8"/>
      <c r="H61" s="8"/>
      <c r="I61" s="7" t="str">
        <f>IFERROR(VLOOKUP(Dateneingabe_Emissionsquellen_Mensa[[#This Row],[2. Emissionsquelle
(Dropdown)]],'Emissionsfaktoren Mensa'!$C:$H,3,FALSE),"")</f>
        <v/>
      </c>
      <c r="J61" s="7" t="str">
        <f>IFERROR(VLOOKUP(Dateneingabe_Emissionsquellen_Mensa[[#This Row],[2. Emissionsquelle
(Dropdown)]],'Emissionsfaktoren Mensa'!$C:$H,4,FALSE),"")</f>
        <v/>
      </c>
      <c r="K61" s="7" t="str">
        <f>IFERROR(VLOOKUP(Dateneingabe_Emissionsquellen_Mensa[[#This Row],[2. Emissionsquelle
(Dropdown)]],'Emissionsfaktoren Mensa'!$C:$H,5,FALSE),"")</f>
        <v/>
      </c>
      <c r="L61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1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1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2" spans="1:14" x14ac:dyDescent="0.25">
      <c r="A62" s="114"/>
      <c r="B62" s="8" t="s">
        <v>48</v>
      </c>
      <c r="C62" s="8"/>
      <c r="D62" s="12"/>
      <c r="E62" s="9" t="str">
        <f>IFERROR(VLOOKUP(Dateneingabe_Emissionsquellen_Mensa[[#This Row],[2. Emissionsquelle
(Dropdown)]],'Emissionsfaktoren Mensa'!$C:$H,2,FALSE),"")</f>
        <v/>
      </c>
      <c r="F62" s="8"/>
      <c r="G62" s="8"/>
      <c r="H62" s="8"/>
      <c r="I62" s="7" t="str">
        <f>IFERROR(VLOOKUP(Dateneingabe_Emissionsquellen_Mensa[[#This Row],[2. Emissionsquelle
(Dropdown)]],'Emissionsfaktoren Mensa'!$C:$H,3,FALSE),"")</f>
        <v/>
      </c>
      <c r="J62" s="7" t="str">
        <f>IFERROR(VLOOKUP(Dateneingabe_Emissionsquellen_Mensa[[#This Row],[2. Emissionsquelle
(Dropdown)]],'Emissionsfaktoren Mensa'!$C:$H,4,FALSE),"")</f>
        <v/>
      </c>
      <c r="K62" s="7" t="str">
        <f>IFERROR(VLOOKUP(Dateneingabe_Emissionsquellen_Mensa[[#This Row],[2. Emissionsquelle
(Dropdown)]],'Emissionsfaktoren Mensa'!$C:$H,5,FALSE),"")</f>
        <v/>
      </c>
      <c r="L62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2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2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3" spans="1:14" x14ac:dyDescent="0.25">
      <c r="A63" s="114"/>
      <c r="B63" s="8" t="s">
        <v>48</v>
      </c>
      <c r="C63" s="8"/>
      <c r="D63" s="12"/>
      <c r="E63" s="9" t="str">
        <f>IFERROR(VLOOKUP(Dateneingabe_Emissionsquellen_Mensa[[#This Row],[2. Emissionsquelle
(Dropdown)]],'Emissionsfaktoren Mensa'!$C:$H,2,FALSE),"")</f>
        <v/>
      </c>
      <c r="F63" s="8"/>
      <c r="G63" s="8"/>
      <c r="H63" s="8"/>
      <c r="I63" s="7" t="str">
        <f>IFERROR(VLOOKUP(Dateneingabe_Emissionsquellen_Mensa[[#This Row],[2. Emissionsquelle
(Dropdown)]],'Emissionsfaktoren Mensa'!$C:$H,3,FALSE),"")</f>
        <v/>
      </c>
      <c r="J63" s="7" t="str">
        <f>IFERROR(VLOOKUP(Dateneingabe_Emissionsquellen_Mensa[[#This Row],[2. Emissionsquelle
(Dropdown)]],'Emissionsfaktoren Mensa'!$C:$H,4,FALSE),"")</f>
        <v/>
      </c>
      <c r="K63" s="7" t="str">
        <f>IFERROR(VLOOKUP(Dateneingabe_Emissionsquellen_Mensa[[#This Row],[2. Emissionsquelle
(Dropdown)]],'Emissionsfaktoren Mensa'!$C:$H,5,FALSE),"")</f>
        <v/>
      </c>
      <c r="L63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3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3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4" spans="1:14" x14ac:dyDescent="0.25">
      <c r="A64" s="114"/>
      <c r="B64" s="8" t="s">
        <v>48</v>
      </c>
      <c r="C64" s="8"/>
      <c r="D64" s="12"/>
      <c r="E64" s="9" t="str">
        <f>IFERROR(VLOOKUP(Dateneingabe_Emissionsquellen_Mensa[[#This Row],[2. Emissionsquelle
(Dropdown)]],'Emissionsfaktoren Mensa'!$C:$H,2,FALSE),"")</f>
        <v/>
      </c>
      <c r="F64" s="8"/>
      <c r="G64" s="8"/>
      <c r="H64" s="8"/>
      <c r="I64" s="7" t="str">
        <f>IFERROR(VLOOKUP(Dateneingabe_Emissionsquellen_Mensa[[#This Row],[2. Emissionsquelle
(Dropdown)]],'Emissionsfaktoren Mensa'!$C:$H,3,FALSE),"")</f>
        <v/>
      </c>
      <c r="J64" s="7" t="str">
        <f>IFERROR(VLOOKUP(Dateneingabe_Emissionsquellen_Mensa[[#This Row],[2. Emissionsquelle
(Dropdown)]],'Emissionsfaktoren Mensa'!$C:$H,4,FALSE),"")</f>
        <v/>
      </c>
      <c r="K64" s="7" t="str">
        <f>IFERROR(VLOOKUP(Dateneingabe_Emissionsquellen_Mensa[[#This Row],[2. Emissionsquelle
(Dropdown)]],'Emissionsfaktoren Mensa'!$C:$H,5,FALSE),"")</f>
        <v/>
      </c>
      <c r="L6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5" spans="1:14" x14ac:dyDescent="0.25">
      <c r="A65" s="114"/>
      <c r="B65" s="8" t="s">
        <v>48</v>
      </c>
      <c r="C65" s="8"/>
      <c r="D65" s="12"/>
      <c r="E65" s="9" t="str">
        <f>IFERROR(VLOOKUP(Dateneingabe_Emissionsquellen_Mensa[[#This Row],[2. Emissionsquelle
(Dropdown)]],'Emissionsfaktoren Mensa'!$C:$H,2,FALSE),"")</f>
        <v/>
      </c>
      <c r="F65" s="8"/>
      <c r="G65" s="8"/>
      <c r="H65" s="8"/>
      <c r="I65" s="7" t="str">
        <f>IFERROR(VLOOKUP(Dateneingabe_Emissionsquellen_Mensa[[#This Row],[2. Emissionsquelle
(Dropdown)]],'Emissionsfaktoren Mensa'!$C:$H,3,FALSE),"")</f>
        <v/>
      </c>
      <c r="J65" s="7" t="str">
        <f>IFERROR(VLOOKUP(Dateneingabe_Emissionsquellen_Mensa[[#This Row],[2. Emissionsquelle
(Dropdown)]],'Emissionsfaktoren Mensa'!$C:$H,4,FALSE),"")</f>
        <v/>
      </c>
      <c r="K65" s="7" t="str">
        <f>IFERROR(VLOOKUP(Dateneingabe_Emissionsquellen_Mensa[[#This Row],[2. Emissionsquelle
(Dropdown)]],'Emissionsfaktoren Mensa'!$C:$H,5,FALSE),"")</f>
        <v/>
      </c>
      <c r="L6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6" spans="1:14" x14ac:dyDescent="0.25">
      <c r="A66" s="114"/>
      <c r="B66" s="8" t="s">
        <v>48</v>
      </c>
      <c r="C66" s="8"/>
      <c r="D66" s="12"/>
      <c r="E66" s="9" t="str">
        <f>IFERROR(VLOOKUP(Dateneingabe_Emissionsquellen_Mensa[[#This Row],[2. Emissionsquelle
(Dropdown)]],'Emissionsfaktoren Mensa'!$C:$H,2,FALSE),"")</f>
        <v/>
      </c>
      <c r="F66" s="8"/>
      <c r="G66" s="8"/>
      <c r="H66" s="8"/>
      <c r="I66" s="7" t="str">
        <f>IFERROR(VLOOKUP(Dateneingabe_Emissionsquellen_Mensa[[#This Row],[2. Emissionsquelle
(Dropdown)]],'Emissionsfaktoren Mensa'!$C:$H,3,FALSE),"")</f>
        <v/>
      </c>
      <c r="J66" s="7" t="str">
        <f>IFERROR(VLOOKUP(Dateneingabe_Emissionsquellen_Mensa[[#This Row],[2. Emissionsquelle
(Dropdown)]],'Emissionsfaktoren Mensa'!$C:$H,4,FALSE),"")</f>
        <v/>
      </c>
      <c r="K66" s="7" t="str">
        <f>IFERROR(VLOOKUP(Dateneingabe_Emissionsquellen_Mensa[[#This Row],[2. Emissionsquelle
(Dropdown)]],'Emissionsfaktoren Mensa'!$C:$H,5,FALSE),"")</f>
        <v/>
      </c>
      <c r="L6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7" spans="1:14" x14ac:dyDescent="0.25">
      <c r="A67" s="114"/>
      <c r="B67" s="8" t="s">
        <v>48</v>
      </c>
      <c r="C67" s="8"/>
      <c r="D67" s="12"/>
      <c r="E67" s="9" t="str">
        <f>IFERROR(VLOOKUP(Dateneingabe_Emissionsquellen_Mensa[[#This Row],[2. Emissionsquelle
(Dropdown)]],'Emissionsfaktoren Mensa'!$C:$H,2,FALSE),"")</f>
        <v/>
      </c>
      <c r="F67" s="8"/>
      <c r="G67" s="8"/>
      <c r="H67" s="8"/>
      <c r="I67" s="7" t="str">
        <f>IFERROR(VLOOKUP(Dateneingabe_Emissionsquellen_Mensa[[#This Row],[2. Emissionsquelle
(Dropdown)]],'Emissionsfaktoren Mensa'!$C:$H,3,FALSE),"")</f>
        <v/>
      </c>
      <c r="J67" s="7" t="str">
        <f>IFERROR(VLOOKUP(Dateneingabe_Emissionsquellen_Mensa[[#This Row],[2. Emissionsquelle
(Dropdown)]],'Emissionsfaktoren Mensa'!$C:$H,4,FALSE),"")</f>
        <v/>
      </c>
      <c r="K67" s="7" t="str">
        <f>IFERROR(VLOOKUP(Dateneingabe_Emissionsquellen_Mensa[[#This Row],[2. Emissionsquelle
(Dropdown)]],'Emissionsfaktoren Mensa'!$C:$H,5,FALSE),"")</f>
        <v/>
      </c>
      <c r="L6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68" spans="1:14" ht="15" customHeight="1" x14ac:dyDescent="0.25">
      <c r="A68" s="104" t="s">
        <v>14</v>
      </c>
      <c r="B68" s="8" t="s">
        <v>48</v>
      </c>
      <c r="C68" s="8" t="s">
        <v>13</v>
      </c>
      <c r="D68" s="12"/>
      <c r="E68" s="9" t="str">
        <f>IFERROR(VLOOKUP(Dateneingabe_Emissionsquellen_Mensa[[#This Row],[2. Emissionsquelle
(Dropdown)]],'Emissionsfaktoren Mensa'!$C:$H,2,FALSE),"")</f>
        <v>t</v>
      </c>
      <c r="F68" s="8"/>
      <c r="G68" s="8"/>
      <c r="H68" s="8"/>
      <c r="I68" s="7">
        <f>IFERROR(VLOOKUP(Dateneingabe_Emissionsquellen_Mensa[[#This Row],[2. Emissionsquelle
(Dropdown)]],'Emissionsfaktoren Mensa'!$C:$H,3,FALSE),"")</f>
        <v>0</v>
      </c>
      <c r="J68" s="7">
        <f>IFERROR(VLOOKUP(Dateneingabe_Emissionsquellen_Mensa[[#This Row],[2. Emissionsquelle
(Dropdown)]],'Emissionsfaktoren Mensa'!$C:$H,4,FALSE),"")</f>
        <v>0</v>
      </c>
      <c r="K68" s="7">
        <f>IFERROR(VLOOKUP(Dateneingabe_Emissionsquellen_Mensa[[#This Row],[2. Emissionsquelle
(Dropdown)]],'Emissionsfaktoren Mensa'!$C:$H,5,FALSE),"")</f>
        <v>0.96511999999999998</v>
      </c>
      <c r="L6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6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6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69" spans="1:14" x14ac:dyDescent="0.25">
      <c r="A69" s="104"/>
      <c r="B69" s="8" t="s">
        <v>48</v>
      </c>
      <c r="C69" s="8"/>
      <c r="D69" s="12"/>
      <c r="E69" s="9" t="str">
        <f>IFERROR(VLOOKUP(Dateneingabe_Emissionsquellen_Mensa[[#This Row],[2. Emissionsquelle
(Dropdown)]],'Emissionsfaktoren Mensa'!$C:$H,2,FALSE),"")</f>
        <v/>
      </c>
      <c r="F69" s="8"/>
      <c r="G69" s="8"/>
      <c r="H69" s="8"/>
      <c r="I69" s="7" t="str">
        <f>IFERROR(VLOOKUP(Dateneingabe_Emissionsquellen_Mensa[[#This Row],[2. Emissionsquelle
(Dropdown)]],'Emissionsfaktoren Mensa'!$C:$H,3,FALSE),"")</f>
        <v/>
      </c>
      <c r="J69" s="7" t="str">
        <f>IFERROR(VLOOKUP(Dateneingabe_Emissionsquellen_Mensa[[#This Row],[2. Emissionsquelle
(Dropdown)]],'Emissionsfaktoren Mensa'!$C:$H,4,FALSE),"")</f>
        <v/>
      </c>
      <c r="K69" s="7" t="str">
        <f>IFERROR(VLOOKUP(Dateneingabe_Emissionsquellen_Mensa[[#This Row],[2. Emissionsquelle
(Dropdown)]],'Emissionsfaktoren Mensa'!$C:$H,5,FALSE),"")</f>
        <v/>
      </c>
      <c r="L69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69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69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0" spans="1:14" x14ac:dyDescent="0.25">
      <c r="A70" s="104"/>
      <c r="B70" s="8" t="s">
        <v>48</v>
      </c>
      <c r="C70" s="8"/>
      <c r="D70" s="12"/>
      <c r="E70" s="9" t="str">
        <f>IFERROR(VLOOKUP(Dateneingabe_Emissionsquellen_Mensa[[#This Row],[2. Emissionsquelle
(Dropdown)]],'Emissionsfaktoren Mensa'!$C:$H,2,FALSE),"")</f>
        <v/>
      </c>
      <c r="F70" s="8"/>
      <c r="G70" s="8"/>
      <c r="H70" s="8"/>
      <c r="I70" s="7" t="str">
        <f>IFERROR(VLOOKUP(Dateneingabe_Emissionsquellen_Mensa[[#This Row],[2. Emissionsquelle
(Dropdown)]],'Emissionsfaktoren Mensa'!$C:$H,3,FALSE),"")</f>
        <v/>
      </c>
      <c r="J70" s="7" t="str">
        <f>IFERROR(VLOOKUP(Dateneingabe_Emissionsquellen_Mensa[[#This Row],[2. Emissionsquelle
(Dropdown)]],'Emissionsfaktoren Mensa'!$C:$H,4,FALSE),"")</f>
        <v/>
      </c>
      <c r="K70" s="7" t="str">
        <f>IFERROR(VLOOKUP(Dateneingabe_Emissionsquellen_Mensa[[#This Row],[2. Emissionsquelle
(Dropdown)]],'Emissionsfaktoren Mensa'!$C:$H,5,FALSE),"")</f>
        <v/>
      </c>
      <c r="L70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0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0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1" spans="1:14" x14ac:dyDescent="0.25">
      <c r="A71" s="104"/>
      <c r="B71" s="8" t="s">
        <v>48</v>
      </c>
      <c r="C71" s="8"/>
      <c r="D71" s="12"/>
      <c r="E71" s="9" t="str">
        <f>IFERROR(VLOOKUP(Dateneingabe_Emissionsquellen_Mensa[[#This Row],[2. Emissionsquelle
(Dropdown)]],'Emissionsfaktoren Mensa'!$C:$H,2,FALSE),"")</f>
        <v/>
      </c>
      <c r="F71" s="8"/>
      <c r="G71" s="8"/>
      <c r="H71" s="8"/>
      <c r="I71" s="7" t="str">
        <f>IFERROR(VLOOKUP(Dateneingabe_Emissionsquellen_Mensa[[#This Row],[2. Emissionsquelle
(Dropdown)]],'Emissionsfaktoren Mensa'!$C:$H,3,FALSE),"")</f>
        <v/>
      </c>
      <c r="J71" s="7" t="str">
        <f>IFERROR(VLOOKUP(Dateneingabe_Emissionsquellen_Mensa[[#This Row],[2. Emissionsquelle
(Dropdown)]],'Emissionsfaktoren Mensa'!$C:$H,4,FALSE),"")</f>
        <v/>
      </c>
      <c r="K71" s="7" t="str">
        <f>IFERROR(VLOOKUP(Dateneingabe_Emissionsquellen_Mensa[[#This Row],[2. Emissionsquelle
(Dropdown)]],'Emissionsfaktoren Mensa'!$C:$H,5,FALSE),"")</f>
        <v/>
      </c>
      <c r="L71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1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1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2" spans="1:14" x14ac:dyDescent="0.25">
      <c r="A72" s="104"/>
      <c r="B72" s="8" t="s">
        <v>48</v>
      </c>
      <c r="C72" s="8"/>
      <c r="D72" s="12"/>
      <c r="E72" s="9" t="str">
        <f>IFERROR(VLOOKUP(Dateneingabe_Emissionsquellen_Mensa[[#This Row],[2. Emissionsquelle
(Dropdown)]],'Emissionsfaktoren Mensa'!$C:$H,2,FALSE),"")</f>
        <v/>
      </c>
      <c r="F72" s="8"/>
      <c r="G72" s="8"/>
      <c r="H72" s="8"/>
      <c r="I72" s="7" t="str">
        <f>IFERROR(VLOOKUP(Dateneingabe_Emissionsquellen_Mensa[[#This Row],[2. Emissionsquelle
(Dropdown)]],'Emissionsfaktoren Mensa'!$C:$H,3,FALSE),"")</f>
        <v/>
      </c>
      <c r="J72" s="7" t="str">
        <f>IFERROR(VLOOKUP(Dateneingabe_Emissionsquellen_Mensa[[#This Row],[2. Emissionsquelle
(Dropdown)]],'Emissionsfaktoren Mensa'!$C:$H,4,FALSE),"")</f>
        <v/>
      </c>
      <c r="K72" s="7" t="str">
        <f>IFERROR(VLOOKUP(Dateneingabe_Emissionsquellen_Mensa[[#This Row],[2. Emissionsquelle
(Dropdown)]],'Emissionsfaktoren Mensa'!$C:$H,5,FALSE),"")</f>
        <v/>
      </c>
      <c r="L72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2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2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3" spans="1:14" x14ac:dyDescent="0.25">
      <c r="A73" s="104"/>
      <c r="B73" s="8" t="s">
        <v>48</v>
      </c>
      <c r="C73" s="8"/>
      <c r="D73" s="12"/>
      <c r="E73" s="9" t="str">
        <f>IFERROR(VLOOKUP(Dateneingabe_Emissionsquellen_Mensa[[#This Row],[2. Emissionsquelle
(Dropdown)]],'Emissionsfaktoren Mensa'!$C:$H,2,FALSE),"")</f>
        <v/>
      </c>
      <c r="F73" s="8"/>
      <c r="G73" s="8"/>
      <c r="H73" s="8"/>
      <c r="I73" s="7" t="str">
        <f>IFERROR(VLOOKUP(Dateneingabe_Emissionsquellen_Mensa[[#This Row],[2. Emissionsquelle
(Dropdown)]],'Emissionsfaktoren Mensa'!$C:$H,3,FALSE),"")</f>
        <v/>
      </c>
      <c r="J73" s="7" t="str">
        <f>IFERROR(VLOOKUP(Dateneingabe_Emissionsquellen_Mensa[[#This Row],[2. Emissionsquelle
(Dropdown)]],'Emissionsfaktoren Mensa'!$C:$H,4,FALSE),"")</f>
        <v/>
      </c>
      <c r="K73" s="7" t="str">
        <f>IFERROR(VLOOKUP(Dateneingabe_Emissionsquellen_Mensa[[#This Row],[2. Emissionsquelle
(Dropdown)]],'Emissionsfaktoren Mensa'!$C:$H,5,FALSE),"")</f>
        <v/>
      </c>
      <c r="L73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3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3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4" spans="1:14" x14ac:dyDescent="0.25">
      <c r="A74" s="104"/>
      <c r="B74" s="8" t="s">
        <v>48</v>
      </c>
      <c r="C74" s="8"/>
      <c r="D74" s="12"/>
      <c r="E74" s="9" t="str">
        <f>IFERROR(VLOOKUP(Dateneingabe_Emissionsquellen_Mensa[[#This Row],[2. Emissionsquelle
(Dropdown)]],'Emissionsfaktoren Mensa'!$C:$H,2,FALSE),"")</f>
        <v/>
      </c>
      <c r="F74" s="8"/>
      <c r="G74" s="8"/>
      <c r="H74" s="8"/>
      <c r="I74" s="7" t="str">
        <f>IFERROR(VLOOKUP(Dateneingabe_Emissionsquellen_Mensa[[#This Row],[2. Emissionsquelle
(Dropdown)]],'Emissionsfaktoren Mensa'!$C:$H,3,FALSE),"")</f>
        <v/>
      </c>
      <c r="J74" s="7" t="str">
        <f>IFERROR(VLOOKUP(Dateneingabe_Emissionsquellen_Mensa[[#This Row],[2. Emissionsquelle
(Dropdown)]],'Emissionsfaktoren Mensa'!$C:$H,4,FALSE),"")</f>
        <v/>
      </c>
      <c r="K74" s="7" t="str">
        <f>IFERROR(VLOOKUP(Dateneingabe_Emissionsquellen_Mensa[[#This Row],[2. Emissionsquelle
(Dropdown)]],'Emissionsfaktoren Mensa'!$C:$H,5,FALSE),"")</f>
        <v/>
      </c>
      <c r="L7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5" spans="1:14" x14ac:dyDescent="0.25">
      <c r="A75" s="104"/>
      <c r="B75" s="8" t="s">
        <v>48</v>
      </c>
      <c r="C75" s="8"/>
      <c r="D75" s="12"/>
      <c r="E75" s="9" t="str">
        <f>IFERROR(VLOOKUP(Dateneingabe_Emissionsquellen_Mensa[[#This Row],[2. Emissionsquelle
(Dropdown)]],'Emissionsfaktoren Mensa'!$C:$H,2,FALSE),"")</f>
        <v/>
      </c>
      <c r="F75" s="8"/>
      <c r="G75" s="8"/>
      <c r="H75" s="8"/>
      <c r="I75" s="7" t="str">
        <f>IFERROR(VLOOKUP(Dateneingabe_Emissionsquellen_Mensa[[#This Row],[2. Emissionsquelle
(Dropdown)]],'Emissionsfaktoren Mensa'!$C:$H,3,FALSE),"")</f>
        <v/>
      </c>
      <c r="J75" s="7" t="str">
        <f>IFERROR(VLOOKUP(Dateneingabe_Emissionsquellen_Mensa[[#This Row],[2. Emissionsquelle
(Dropdown)]],'Emissionsfaktoren Mensa'!$C:$H,4,FALSE),"")</f>
        <v/>
      </c>
      <c r="K75" s="7" t="str">
        <f>IFERROR(VLOOKUP(Dateneingabe_Emissionsquellen_Mensa[[#This Row],[2. Emissionsquelle
(Dropdown)]],'Emissionsfaktoren Mensa'!$C:$H,5,FALSE),"")</f>
        <v/>
      </c>
      <c r="L7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6" spans="1:14" x14ac:dyDescent="0.25">
      <c r="A76" s="104"/>
      <c r="B76" s="8" t="s">
        <v>48</v>
      </c>
      <c r="C76" s="8"/>
      <c r="D76" s="12"/>
      <c r="E76" s="9" t="str">
        <f>IFERROR(VLOOKUP(Dateneingabe_Emissionsquellen_Mensa[[#This Row],[2. Emissionsquelle
(Dropdown)]],'Emissionsfaktoren Mensa'!$C:$H,2,FALSE),"")</f>
        <v/>
      </c>
      <c r="F76" s="8"/>
      <c r="G76" s="8"/>
      <c r="H76" s="8"/>
      <c r="I76" s="7" t="str">
        <f>IFERROR(VLOOKUP(Dateneingabe_Emissionsquellen_Mensa[[#This Row],[2. Emissionsquelle
(Dropdown)]],'Emissionsfaktoren Mensa'!$C:$H,3,FALSE),"")</f>
        <v/>
      </c>
      <c r="J76" s="7" t="str">
        <f>IFERROR(VLOOKUP(Dateneingabe_Emissionsquellen_Mensa[[#This Row],[2. Emissionsquelle
(Dropdown)]],'Emissionsfaktoren Mensa'!$C:$H,4,FALSE),"")</f>
        <v/>
      </c>
      <c r="K76" s="7" t="str">
        <f>IFERROR(VLOOKUP(Dateneingabe_Emissionsquellen_Mensa[[#This Row],[2. Emissionsquelle
(Dropdown)]],'Emissionsfaktoren Mensa'!$C:$H,5,FALSE),"")</f>
        <v/>
      </c>
      <c r="L7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7" spans="1:14" x14ac:dyDescent="0.25">
      <c r="A77" s="104"/>
      <c r="B77" s="8" t="s">
        <v>48</v>
      </c>
      <c r="C77" s="8"/>
      <c r="D77" s="10"/>
      <c r="E77" s="9" t="str">
        <f>IFERROR(VLOOKUP(Dateneingabe_Emissionsquellen_Mensa[[#This Row],[2. Emissionsquelle
(Dropdown)]],'Emissionsfaktoren Mensa'!$C:$H,2,FALSE),"")</f>
        <v/>
      </c>
      <c r="F77" s="8"/>
      <c r="G77" s="8"/>
      <c r="H77" s="8"/>
      <c r="I77" s="7" t="str">
        <f>IFERROR(VLOOKUP(Dateneingabe_Emissionsquellen_Mensa[[#This Row],[2. Emissionsquelle
(Dropdown)]],'Emissionsfaktoren Mensa'!$C:$H,3,FALSE),"")</f>
        <v/>
      </c>
      <c r="J77" s="7" t="str">
        <f>IFERROR(VLOOKUP(Dateneingabe_Emissionsquellen_Mensa[[#This Row],[2. Emissionsquelle
(Dropdown)]],'Emissionsfaktoren Mensa'!$C:$H,4,FALSE),"")</f>
        <v/>
      </c>
      <c r="K77" s="7" t="str">
        <f>IFERROR(VLOOKUP(Dateneingabe_Emissionsquellen_Mensa[[#This Row],[2. Emissionsquelle
(Dropdown)]],'Emissionsfaktoren Mensa'!$C:$H,5,FALSE),"")</f>
        <v/>
      </c>
      <c r="L7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7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7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78" spans="1:14" ht="15" customHeight="1" x14ac:dyDescent="0.25">
      <c r="A78" s="114" t="s">
        <v>11</v>
      </c>
      <c r="B78" s="8" t="s">
        <v>48</v>
      </c>
      <c r="C78" s="8" t="s">
        <v>10</v>
      </c>
      <c r="D78" s="12"/>
      <c r="E78" s="9" t="str">
        <f>IFERROR(VLOOKUP(Dateneingabe_Emissionsquellen_Mensa[[#This Row],[2. Emissionsquelle
(Dropdown)]],'Emissionsfaktoren Mensa'!$C:$H,2,FALSE),"")</f>
        <v>cbm</v>
      </c>
      <c r="F78" s="8"/>
      <c r="G78" s="8"/>
      <c r="H78" s="8"/>
      <c r="I78" s="7">
        <f>IFERROR(VLOOKUP(Dateneingabe_Emissionsquellen_Mensa[[#This Row],[2. Emissionsquelle
(Dropdown)]],'Emissionsfaktoren Mensa'!$C:$H,3,FALSE),"")</f>
        <v>0</v>
      </c>
      <c r="J78" s="7">
        <f>IFERROR(VLOOKUP(Dateneingabe_Emissionsquellen_Mensa[[#This Row],[2. Emissionsquelle
(Dropdown)]],'Emissionsfaktoren Mensa'!$C:$H,4,FALSE),"")</f>
        <v>0</v>
      </c>
      <c r="K78" s="7">
        <f>IFERROR(VLOOKUP(Dateneingabe_Emissionsquellen_Mensa[[#This Row],[2. Emissionsquelle
(Dropdown)]],'Emissionsfaktoren Mensa'!$C:$H,5,FALSE),"")</f>
        <v>1.4899999999999999E-4</v>
      </c>
      <c r="L78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78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78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79" spans="1:14" x14ac:dyDescent="0.25">
      <c r="A79" s="114"/>
      <c r="B79" s="8" t="s">
        <v>48</v>
      </c>
      <c r="C79" s="8" t="s">
        <v>9</v>
      </c>
      <c r="D79" s="12"/>
      <c r="E79" s="9" t="str">
        <f>IFERROR(VLOOKUP(Dateneingabe_Emissionsquellen_Mensa[[#This Row],[2. Emissionsquelle
(Dropdown)]],'Emissionsfaktoren Mensa'!$C:$H,2,FALSE),"")</f>
        <v>t</v>
      </c>
      <c r="F79" s="8"/>
      <c r="G79" s="8"/>
      <c r="H79" s="8"/>
      <c r="I79" s="7">
        <f>IFERROR(VLOOKUP(Dateneingabe_Emissionsquellen_Mensa[[#This Row],[2. Emissionsquelle
(Dropdown)]],'Emissionsfaktoren Mensa'!$C:$H,3,FALSE),"")</f>
        <v>0</v>
      </c>
      <c r="J79" s="7">
        <f>IFERROR(VLOOKUP(Dateneingabe_Emissionsquellen_Mensa[[#This Row],[2. Emissionsquelle
(Dropdown)]],'Emissionsfaktoren Mensa'!$C:$H,4,FALSE),"")</f>
        <v>0</v>
      </c>
      <c r="K79" s="7">
        <f>IFERROR(VLOOKUP(Dateneingabe_Emissionsquellen_Mensa[[#This Row],[2. Emissionsquelle
(Dropdown)]],'Emissionsfaktoren Mensa'!$C:$H,5,FALSE),"")</f>
        <v>2.1280193798449597E-2</v>
      </c>
      <c r="L79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79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79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80" spans="1:14" x14ac:dyDescent="0.25">
      <c r="A80" s="114"/>
      <c r="B80" s="8" t="s">
        <v>48</v>
      </c>
      <c r="C80" s="8" t="s">
        <v>8</v>
      </c>
      <c r="D80" s="12"/>
      <c r="E80" s="9" t="str">
        <f>IFERROR(VLOOKUP(Dateneingabe_Emissionsquellen_Mensa[[#This Row],[2. Emissionsquelle
(Dropdown)]],'Emissionsfaktoren Mensa'!$C:$H,2,FALSE),"")</f>
        <v>cbm</v>
      </c>
      <c r="F80" s="8"/>
      <c r="G80" s="8"/>
      <c r="H80" s="8"/>
      <c r="I80" s="7">
        <f>IFERROR(VLOOKUP(Dateneingabe_Emissionsquellen_Mensa[[#This Row],[2. Emissionsquelle
(Dropdown)]],'Emissionsfaktoren Mensa'!$C:$H,3,FALSE),"")</f>
        <v>0</v>
      </c>
      <c r="J80" s="7">
        <f>IFERROR(VLOOKUP(Dateneingabe_Emissionsquellen_Mensa[[#This Row],[2. Emissionsquelle
(Dropdown)]],'Emissionsfaktoren Mensa'!$C:$H,4,FALSE),"")</f>
        <v>0</v>
      </c>
      <c r="K80" s="7">
        <f>IFERROR(VLOOKUP(Dateneingabe_Emissionsquellen_Mensa[[#This Row],[2. Emissionsquelle
(Dropdown)]],'Emissionsfaktoren Mensa'!$C:$H,5,FALSE),"")</f>
        <v>2.72E-4</v>
      </c>
      <c r="L80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80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80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81" spans="1:14" x14ac:dyDescent="0.25">
      <c r="A81" s="114"/>
      <c r="B81" s="8" t="s">
        <v>48</v>
      </c>
      <c r="C81" s="8" t="s">
        <v>7</v>
      </c>
      <c r="D81" s="12"/>
      <c r="E81" s="9" t="str">
        <f>IFERROR(VLOOKUP(Dateneingabe_Emissionsquellen_Mensa[[#This Row],[2. Emissionsquelle
(Dropdown)]],'Emissionsfaktoren Mensa'!$C:$H,2,FALSE),"")</f>
        <v>t</v>
      </c>
      <c r="F81" s="8"/>
      <c r="G81" s="8"/>
      <c r="H81" s="8"/>
      <c r="I81" s="7">
        <f>IFERROR(VLOOKUP(Dateneingabe_Emissionsquellen_Mensa[[#This Row],[2. Emissionsquelle
(Dropdown)]],'Emissionsfaktoren Mensa'!$C:$H,3,FALSE),"")</f>
        <v>0</v>
      </c>
      <c r="J81" s="7">
        <f>IFERROR(VLOOKUP(Dateneingabe_Emissionsquellen_Mensa[[#This Row],[2. Emissionsquelle
(Dropdown)]],'Emissionsfaktoren Mensa'!$C:$H,4,FALSE),"")</f>
        <v>0</v>
      </c>
      <c r="K81" s="7">
        <f>IFERROR(VLOOKUP(Dateneingabe_Emissionsquellen_Mensa[[#This Row],[2. Emissionsquelle
(Dropdown)]],'Emissionsfaktoren Mensa'!$C:$H,5,FALSE),"")</f>
        <v>8.9105813953488395E-3</v>
      </c>
      <c r="L81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81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81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82" spans="1:14" x14ac:dyDescent="0.25">
      <c r="A82" s="114"/>
      <c r="B82" s="8" t="s">
        <v>48</v>
      </c>
      <c r="C82" s="8" t="s">
        <v>6</v>
      </c>
      <c r="D82" s="12"/>
      <c r="E82" s="9" t="str">
        <f>IFERROR(VLOOKUP(Dateneingabe_Emissionsquellen_Mensa[[#This Row],[2. Emissionsquelle
(Dropdown)]],'Emissionsfaktoren Mensa'!$C:$H,2,FALSE),"")</f>
        <v>t</v>
      </c>
      <c r="F82" s="8"/>
      <c r="G82" s="8"/>
      <c r="H82" s="8"/>
      <c r="I82" s="7">
        <f>IFERROR(VLOOKUP(Dateneingabe_Emissionsquellen_Mensa[[#This Row],[2. Emissionsquelle
(Dropdown)]],'Emissionsfaktoren Mensa'!$C:$H,3,FALSE),"")</f>
        <v>0</v>
      </c>
      <c r="J82" s="7">
        <f>IFERROR(VLOOKUP(Dateneingabe_Emissionsquellen_Mensa[[#This Row],[2. Emissionsquelle
(Dropdown)]],'Emissionsfaktoren Mensa'!$C:$H,4,FALSE),"")</f>
        <v>0</v>
      </c>
      <c r="K82" s="7">
        <f>IFERROR(VLOOKUP(Dateneingabe_Emissionsquellen_Mensa[[#This Row],[2. Emissionsquelle
(Dropdown)]],'Emissionsfaktoren Mensa'!$C:$H,5,FALSE),"")</f>
        <v>2.1294E-2</v>
      </c>
      <c r="L82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82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82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83" spans="1:14" x14ac:dyDescent="0.25">
      <c r="A83" s="114"/>
      <c r="B83" s="8" t="s">
        <v>48</v>
      </c>
      <c r="C83" s="8" t="s">
        <v>5</v>
      </c>
      <c r="D83" s="12"/>
      <c r="E83" s="9" t="str">
        <f>IFERROR(VLOOKUP(Dateneingabe_Emissionsquellen_Mensa[[#This Row],[2. Emissionsquelle
(Dropdown)]],'Emissionsfaktoren Mensa'!$C:$H,2,FALSE),"")</f>
        <v>t</v>
      </c>
      <c r="F83" s="8"/>
      <c r="G83" s="8"/>
      <c r="H83" s="8"/>
      <c r="I83" s="7">
        <f>IFERROR(VLOOKUP(Dateneingabe_Emissionsquellen_Mensa[[#This Row],[2. Emissionsquelle
(Dropdown)]],'Emissionsfaktoren Mensa'!$C:$H,3,FALSE),"")</f>
        <v>0</v>
      </c>
      <c r="J83" s="7">
        <f>IFERROR(VLOOKUP(Dateneingabe_Emissionsquellen_Mensa[[#This Row],[2. Emissionsquelle
(Dropdown)]],'Emissionsfaktoren Mensa'!$C:$H,4,FALSE),"")</f>
        <v>0</v>
      </c>
      <c r="K83" s="7">
        <f>IFERROR(VLOOKUP(Dateneingabe_Emissionsquellen_Mensa[[#This Row],[2. Emissionsquelle
(Dropdown)]],'Emissionsfaktoren Mensa'!$C:$H,5,FALSE),"")</f>
        <v>2.1280193798449597E-2</v>
      </c>
      <c r="L83" s="6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M83" s="6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  <c r="N83" s="6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>0</v>
      </c>
    </row>
    <row r="84" spans="1:14" x14ac:dyDescent="0.25">
      <c r="A84" s="114"/>
      <c r="B84" s="8" t="s">
        <v>48</v>
      </c>
      <c r="C84" s="8"/>
      <c r="D84" s="10"/>
      <c r="E84" s="9" t="str">
        <f>IFERROR(VLOOKUP(Dateneingabe_Emissionsquellen_Mensa[[#This Row],[2. Emissionsquelle
(Dropdown)]],'Emissionsfaktoren Mensa'!$C:$H,2,FALSE),"")</f>
        <v/>
      </c>
      <c r="F84" s="8"/>
      <c r="G84" s="8"/>
      <c r="H84" s="8"/>
      <c r="I84" s="7" t="str">
        <f>IFERROR(VLOOKUP(Dateneingabe_Emissionsquellen_Mensa[[#This Row],[2. Emissionsquelle
(Dropdown)]],'Emissionsfaktoren Mensa'!$C:$H,3,FALSE),"")</f>
        <v/>
      </c>
      <c r="J84" s="7" t="str">
        <f>IFERROR(VLOOKUP(Dateneingabe_Emissionsquellen_Mensa[[#This Row],[2. Emissionsquelle
(Dropdown)]],'Emissionsfaktoren Mensa'!$C:$H,4,FALSE),"")</f>
        <v/>
      </c>
      <c r="K84" s="7" t="str">
        <f>IFERROR(VLOOKUP(Dateneingabe_Emissionsquellen_Mensa[[#This Row],[2. Emissionsquelle
(Dropdown)]],'Emissionsfaktoren Mensa'!$C:$H,5,FALSE),"")</f>
        <v/>
      </c>
      <c r="L8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8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8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85" spans="1:14" x14ac:dyDescent="0.25">
      <c r="A85" s="114"/>
      <c r="B85" s="8" t="s">
        <v>48</v>
      </c>
      <c r="C85" s="8"/>
      <c r="D85" s="10"/>
      <c r="E85" s="9" t="str">
        <f>IFERROR(VLOOKUP(Dateneingabe_Emissionsquellen_Mensa[[#This Row],[2. Emissionsquelle
(Dropdown)]],'Emissionsfaktoren Mensa'!$C:$H,2,FALSE),"")</f>
        <v/>
      </c>
      <c r="F85" s="8"/>
      <c r="G85" s="8"/>
      <c r="H85" s="8"/>
      <c r="I85" s="7" t="str">
        <f>IFERROR(VLOOKUP(Dateneingabe_Emissionsquellen_Mensa[[#This Row],[2. Emissionsquelle
(Dropdown)]],'Emissionsfaktoren Mensa'!$C:$H,3,FALSE),"")</f>
        <v/>
      </c>
      <c r="J85" s="7" t="str">
        <f>IFERROR(VLOOKUP(Dateneingabe_Emissionsquellen_Mensa[[#This Row],[2. Emissionsquelle
(Dropdown)]],'Emissionsfaktoren Mensa'!$C:$H,4,FALSE),"")</f>
        <v/>
      </c>
      <c r="K85" s="7" t="str">
        <f>IFERROR(VLOOKUP(Dateneingabe_Emissionsquellen_Mensa[[#This Row],[2. Emissionsquelle
(Dropdown)]],'Emissionsfaktoren Mensa'!$C:$H,5,FALSE),"")</f>
        <v/>
      </c>
      <c r="L8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8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8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86" spans="1:14" x14ac:dyDescent="0.25">
      <c r="A86" s="114"/>
      <c r="B86" s="8" t="s">
        <v>48</v>
      </c>
      <c r="C86" s="8"/>
      <c r="D86" s="10"/>
      <c r="E86" s="9" t="str">
        <f>IFERROR(VLOOKUP(Dateneingabe_Emissionsquellen_Mensa[[#This Row],[2. Emissionsquelle
(Dropdown)]],'Emissionsfaktoren Mensa'!$C:$H,2,FALSE),"")</f>
        <v/>
      </c>
      <c r="F86" s="8"/>
      <c r="G86" s="8"/>
      <c r="H86" s="8"/>
      <c r="I86" s="7" t="str">
        <f>IFERROR(VLOOKUP(Dateneingabe_Emissionsquellen_Mensa[[#This Row],[2. Emissionsquelle
(Dropdown)]],'Emissionsfaktoren Mensa'!$C:$H,3,FALSE),"")</f>
        <v/>
      </c>
      <c r="J86" s="7" t="str">
        <f>IFERROR(VLOOKUP(Dateneingabe_Emissionsquellen_Mensa[[#This Row],[2. Emissionsquelle
(Dropdown)]],'Emissionsfaktoren Mensa'!$C:$H,4,FALSE),"")</f>
        <v/>
      </c>
      <c r="K86" s="7" t="str">
        <f>IFERROR(VLOOKUP(Dateneingabe_Emissionsquellen_Mensa[[#This Row],[2. Emissionsquelle
(Dropdown)]],'Emissionsfaktoren Mensa'!$C:$H,5,FALSE),"")</f>
        <v/>
      </c>
      <c r="L8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8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8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87" spans="1:14" x14ac:dyDescent="0.25">
      <c r="A87" s="114"/>
      <c r="B87" s="8" t="s">
        <v>48</v>
      </c>
      <c r="C87" s="8"/>
      <c r="D87" s="10"/>
      <c r="E87" s="9" t="str">
        <f>IFERROR(VLOOKUP(Dateneingabe_Emissionsquellen_Mensa[[#This Row],[2. Emissionsquelle
(Dropdown)]],'Emissionsfaktoren Mensa'!$C:$H,2,FALSE),"")</f>
        <v/>
      </c>
      <c r="F87" s="8"/>
      <c r="G87" s="8"/>
      <c r="H87" s="8"/>
      <c r="I87" s="7" t="str">
        <f>IFERROR(VLOOKUP(Dateneingabe_Emissionsquellen_Mensa[[#This Row],[2. Emissionsquelle
(Dropdown)]],'Emissionsfaktoren Mensa'!$C:$H,3,FALSE),"")</f>
        <v/>
      </c>
      <c r="J87" s="7" t="str">
        <f>IFERROR(VLOOKUP(Dateneingabe_Emissionsquellen_Mensa[[#This Row],[2. Emissionsquelle
(Dropdown)]],'Emissionsfaktoren Mensa'!$C:$H,4,FALSE),"")</f>
        <v/>
      </c>
      <c r="K87" s="7" t="str">
        <f>IFERROR(VLOOKUP(Dateneingabe_Emissionsquellen_Mensa[[#This Row],[2. Emissionsquelle
(Dropdown)]],'Emissionsfaktoren Mensa'!$C:$H,5,FALSE),"")</f>
        <v/>
      </c>
      <c r="L8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8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8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88" spans="1:14" ht="15" customHeight="1" x14ac:dyDescent="0.25">
      <c r="A88" s="104" t="s">
        <v>3</v>
      </c>
      <c r="B88" s="8" t="s">
        <v>48</v>
      </c>
      <c r="C88" s="8"/>
      <c r="D88" s="12"/>
      <c r="E88" s="11" t="str">
        <f>IFERROR(VLOOKUP(Dateneingabe_Emissionsquellen_Mensa[[#This Row],[2. Emissionsquelle
(Dropdown)]],'Emissionsfaktoren Mensa'!$C:$H,2,FALSE),"")</f>
        <v/>
      </c>
      <c r="F88" s="8"/>
      <c r="G88" s="8"/>
      <c r="H88" s="8"/>
      <c r="I88" s="7" t="str">
        <f>IFERROR(VLOOKUP(Dateneingabe_Emissionsquellen_Mensa[[#This Row],[2. Emissionsquelle
(Dropdown)]],'Emissionsfaktoren Mensa'!$C:$H,3,FALSE),"")</f>
        <v/>
      </c>
      <c r="J88" s="7" t="str">
        <f>IFERROR(VLOOKUP(Dateneingabe_Emissionsquellen_Mensa[[#This Row],[2. Emissionsquelle
(Dropdown)]],'Emissionsfaktoren Mensa'!$C:$H,4,FALSE),"")</f>
        <v/>
      </c>
      <c r="K88" s="7" t="str">
        <f>IFERROR(VLOOKUP(Dateneingabe_Emissionsquellen_Mensa[[#This Row],[2. Emissionsquelle
(Dropdown)]],'Emissionsfaktoren Mensa'!$C:$H,5,FALSE),"")</f>
        <v/>
      </c>
      <c r="L88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88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88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89" spans="1:14" x14ac:dyDescent="0.25">
      <c r="A89" s="104"/>
      <c r="B89" s="8" t="s">
        <v>48</v>
      </c>
      <c r="C89" s="8"/>
      <c r="D89" s="10"/>
      <c r="E89" s="11" t="str">
        <f>IFERROR(VLOOKUP(Dateneingabe_Emissionsquellen_Mensa[[#This Row],[2. Emissionsquelle
(Dropdown)]],'Emissionsfaktoren Mensa'!$C:$H,2,FALSE),"")</f>
        <v/>
      </c>
      <c r="F89" s="8"/>
      <c r="G89" s="8"/>
      <c r="H89" s="8"/>
      <c r="I89" s="7" t="str">
        <f>IFERROR(VLOOKUP(Dateneingabe_Emissionsquellen_Mensa[[#This Row],[2. Emissionsquelle
(Dropdown)]],'Emissionsfaktoren Mensa'!$C:$H,3,FALSE),"")</f>
        <v/>
      </c>
      <c r="J89" s="7" t="str">
        <f>IFERROR(VLOOKUP(Dateneingabe_Emissionsquellen_Mensa[[#This Row],[2. Emissionsquelle
(Dropdown)]],'Emissionsfaktoren Mensa'!$C:$H,4,FALSE),"")</f>
        <v/>
      </c>
      <c r="K89" s="7" t="str">
        <f>IFERROR(VLOOKUP(Dateneingabe_Emissionsquellen_Mensa[[#This Row],[2. Emissionsquelle
(Dropdown)]],'Emissionsfaktoren Mensa'!$C:$H,5,FALSE),"")</f>
        <v/>
      </c>
      <c r="L89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89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89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0" spans="1:14" x14ac:dyDescent="0.25">
      <c r="A90" s="104"/>
      <c r="B90" s="8" t="s">
        <v>48</v>
      </c>
      <c r="C90" s="8"/>
      <c r="D90" s="10"/>
      <c r="E90" s="9" t="str">
        <f>IFERROR(VLOOKUP(Dateneingabe_Emissionsquellen_Mensa[[#This Row],[2. Emissionsquelle
(Dropdown)]],'Emissionsfaktoren Mensa'!$C:$H,2,FALSE),"")</f>
        <v/>
      </c>
      <c r="F90" s="8"/>
      <c r="G90" s="8"/>
      <c r="H90" s="8"/>
      <c r="I90" s="7" t="str">
        <f>IFERROR(VLOOKUP(Dateneingabe_Emissionsquellen_Mensa[[#This Row],[2. Emissionsquelle
(Dropdown)]],'Emissionsfaktoren Mensa'!$C:$H,3,FALSE),"")</f>
        <v/>
      </c>
      <c r="J90" s="7" t="str">
        <f>IFERROR(VLOOKUP(Dateneingabe_Emissionsquellen_Mensa[[#This Row],[2. Emissionsquelle
(Dropdown)]],'Emissionsfaktoren Mensa'!$C:$H,4,FALSE),"")</f>
        <v/>
      </c>
      <c r="K90" s="7" t="str">
        <f>IFERROR(VLOOKUP(Dateneingabe_Emissionsquellen_Mensa[[#This Row],[2. Emissionsquelle
(Dropdown)]],'Emissionsfaktoren Mensa'!$C:$H,5,FALSE),"")</f>
        <v/>
      </c>
      <c r="L90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0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0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1" spans="1:14" x14ac:dyDescent="0.25">
      <c r="A91" s="104"/>
      <c r="B91" s="8" t="s">
        <v>48</v>
      </c>
      <c r="C91" s="8"/>
      <c r="D91" s="10"/>
      <c r="E91" s="9" t="str">
        <f>IFERROR(VLOOKUP(Dateneingabe_Emissionsquellen_Mensa[[#This Row],[2. Emissionsquelle
(Dropdown)]],'Emissionsfaktoren Mensa'!$C:$H,2,FALSE),"")</f>
        <v/>
      </c>
      <c r="F91" s="8"/>
      <c r="G91" s="8"/>
      <c r="H91" s="8"/>
      <c r="I91" s="7" t="str">
        <f>IFERROR(VLOOKUP(Dateneingabe_Emissionsquellen_Mensa[[#This Row],[2. Emissionsquelle
(Dropdown)]],'Emissionsfaktoren Mensa'!$C:$H,3,FALSE),"")</f>
        <v/>
      </c>
      <c r="J91" s="7" t="str">
        <f>IFERROR(VLOOKUP(Dateneingabe_Emissionsquellen_Mensa[[#This Row],[2. Emissionsquelle
(Dropdown)]],'Emissionsfaktoren Mensa'!$C:$H,4,FALSE),"")</f>
        <v/>
      </c>
      <c r="K91" s="7" t="str">
        <f>IFERROR(VLOOKUP(Dateneingabe_Emissionsquellen_Mensa[[#This Row],[2. Emissionsquelle
(Dropdown)]],'Emissionsfaktoren Mensa'!$C:$H,5,FALSE),"")</f>
        <v/>
      </c>
      <c r="L91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1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1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2" spans="1:14" x14ac:dyDescent="0.25">
      <c r="A92" s="104"/>
      <c r="B92" s="8" t="s">
        <v>48</v>
      </c>
      <c r="C92" s="8"/>
      <c r="D92" s="10"/>
      <c r="E92" s="9" t="str">
        <f>IFERROR(VLOOKUP(Dateneingabe_Emissionsquellen_Mensa[[#This Row],[2. Emissionsquelle
(Dropdown)]],'Emissionsfaktoren Mensa'!$C:$H,2,FALSE),"")</f>
        <v/>
      </c>
      <c r="F92" s="8"/>
      <c r="G92" s="8"/>
      <c r="H92" s="8"/>
      <c r="I92" s="7" t="str">
        <f>IFERROR(VLOOKUP(Dateneingabe_Emissionsquellen_Mensa[[#This Row],[2. Emissionsquelle
(Dropdown)]],'Emissionsfaktoren Mensa'!$C:$H,3,FALSE),"")</f>
        <v/>
      </c>
      <c r="J92" s="7" t="str">
        <f>IFERROR(VLOOKUP(Dateneingabe_Emissionsquellen_Mensa[[#This Row],[2. Emissionsquelle
(Dropdown)]],'Emissionsfaktoren Mensa'!$C:$H,4,FALSE),"")</f>
        <v/>
      </c>
      <c r="K92" s="7" t="str">
        <f>IFERROR(VLOOKUP(Dateneingabe_Emissionsquellen_Mensa[[#This Row],[2. Emissionsquelle
(Dropdown)]],'Emissionsfaktoren Mensa'!$C:$H,5,FALSE),"")</f>
        <v/>
      </c>
      <c r="L92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2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2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3" spans="1:14" x14ac:dyDescent="0.25">
      <c r="A93" s="104"/>
      <c r="B93" s="8" t="s">
        <v>48</v>
      </c>
      <c r="C93" s="8"/>
      <c r="D93" s="10"/>
      <c r="E93" s="9" t="str">
        <f>IFERROR(VLOOKUP(Dateneingabe_Emissionsquellen_Mensa[[#This Row],[2. Emissionsquelle
(Dropdown)]],'Emissionsfaktoren Mensa'!$C:$H,2,FALSE),"")</f>
        <v/>
      </c>
      <c r="F93" s="8"/>
      <c r="G93" s="8"/>
      <c r="H93" s="8"/>
      <c r="I93" s="7" t="str">
        <f>IFERROR(VLOOKUP(Dateneingabe_Emissionsquellen_Mensa[[#This Row],[2. Emissionsquelle
(Dropdown)]],'Emissionsfaktoren Mensa'!$C:$H,3,FALSE),"")</f>
        <v/>
      </c>
      <c r="J93" s="7" t="str">
        <f>IFERROR(VLOOKUP(Dateneingabe_Emissionsquellen_Mensa[[#This Row],[2. Emissionsquelle
(Dropdown)]],'Emissionsfaktoren Mensa'!$C:$H,4,FALSE),"")</f>
        <v/>
      </c>
      <c r="K93" s="7" t="str">
        <f>IFERROR(VLOOKUP(Dateneingabe_Emissionsquellen_Mensa[[#This Row],[2. Emissionsquelle
(Dropdown)]],'Emissionsfaktoren Mensa'!$C:$H,5,FALSE),"")</f>
        <v/>
      </c>
      <c r="L93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3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3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4" spans="1:14" x14ac:dyDescent="0.25">
      <c r="A94" s="104"/>
      <c r="B94" s="8" t="s">
        <v>48</v>
      </c>
      <c r="C94" s="8"/>
      <c r="D94" s="10"/>
      <c r="E94" s="9" t="str">
        <f>IFERROR(VLOOKUP(Dateneingabe_Emissionsquellen_Mensa[[#This Row],[2. Emissionsquelle
(Dropdown)]],'Emissionsfaktoren Mensa'!$C:$H,2,FALSE),"")</f>
        <v/>
      </c>
      <c r="F94" s="8"/>
      <c r="G94" s="8"/>
      <c r="H94" s="8"/>
      <c r="I94" s="7" t="str">
        <f>IFERROR(VLOOKUP(Dateneingabe_Emissionsquellen_Mensa[[#This Row],[2. Emissionsquelle
(Dropdown)]],'Emissionsfaktoren Mensa'!$C:$H,3,FALSE),"")</f>
        <v/>
      </c>
      <c r="J94" s="7" t="str">
        <f>IFERROR(VLOOKUP(Dateneingabe_Emissionsquellen_Mensa[[#This Row],[2. Emissionsquelle
(Dropdown)]],'Emissionsfaktoren Mensa'!$C:$H,4,FALSE),"")</f>
        <v/>
      </c>
      <c r="K94" s="7" t="str">
        <f>IFERROR(VLOOKUP(Dateneingabe_Emissionsquellen_Mensa[[#This Row],[2. Emissionsquelle
(Dropdown)]],'Emissionsfaktoren Mensa'!$C:$H,5,FALSE),"")</f>
        <v/>
      </c>
      <c r="L94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4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4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5" spans="1:14" x14ac:dyDescent="0.25">
      <c r="A95" s="104"/>
      <c r="B95" s="8" t="s">
        <v>48</v>
      </c>
      <c r="C95" s="8"/>
      <c r="D95" s="10"/>
      <c r="E95" s="9" t="str">
        <f>IFERROR(VLOOKUP(Dateneingabe_Emissionsquellen_Mensa[[#This Row],[2. Emissionsquelle
(Dropdown)]],'Emissionsfaktoren Mensa'!$C:$H,2,FALSE),"")</f>
        <v/>
      </c>
      <c r="F95" s="8"/>
      <c r="G95" s="8"/>
      <c r="H95" s="8"/>
      <c r="I95" s="7" t="str">
        <f>IFERROR(VLOOKUP(Dateneingabe_Emissionsquellen_Mensa[[#This Row],[2. Emissionsquelle
(Dropdown)]],'Emissionsfaktoren Mensa'!$C:$H,3,FALSE),"")</f>
        <v/>
      </c>
      <c r="J95" s="7" t="str">
        <f>IFERROR(VLOOKUP(Dateneingabe_Emissionsquellen_Mensa[[#This Row],[2. Emissionsquelle
(Dropdown)]],'Emissionsfaktoren Mensa'!$C:$H,4,FALSE),"")</f>
        <v/>
      </c>
      <c r="K95" s="7" t="str">
        <f>IFERROR(VLOOKUP(Dateneingabe_Emissionsquellen_Mensa[[#This Row],[2. Emissionsquelle
(Dropdown)]],'Emissionsfaktoren Mensa'!$C:$H,5,FALSE),"")</f>
        <v/>
      </c>
      <c r="L95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5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5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6" spans="1:14" x14ac:dyDescent="0.25">
      <c r="A96" s="104"/>
      <c r="B96" s="8" t="s">
        <v>48</v>
      </c>
      <c r="C96" s="8"/>
      <c r="D96" s="10"/>
      <c r="E96" s="9" t="str">
        <f>IFERROR(VLOOKUP(Dateneingabe_Emissionsquellen_Mensa[[#This Row],[2. Emissionsquelle
(Dropdown)]],'Emissionsfaktoren Mensa'!$C:$H,2,FALSE),"")</f>
        <v/>
      </c>
      <c r="F96" s="8"/>
      <c r="G96" s="8"/>
      <c r="H96" s="8"/>
      <c r="I96" s="7" t="str">
        <f>IFERROR(VLOOKUP(Dateneingabe_Emissionsquellen_Mensa[[#This Row],[2. Emissionsquelle
(Dropdown)]],'Emissionsfaktoren Mensa'!$C:$H,3,FALSE),"")</f>
        <v/>
      </c>
      <c r="J96" s="7" t="str">
        <f>IFERROR(VLOOKUP(Dateneingabe_Emissionsquellen_Mensa[[#This Row],[2. Emissionsquelle
(Dropdown)]],'Emissionsfaktoren Mensa'!$C:$H,4,FALSE),"")</f>
        <v/>
      </c>
      <c r="K96" s="7" t="str">
        <f>IFERROR(VLOOKUP(Dateneingabe_Emissionsquellen_Mensa[[#This Row],[2. Emissionsquelle
(Dropdown)]],'Emissionsfaktoren Mensa'!$C:$H,5,FALSE),"")</f>
        <v/>
      </c>
      <c r="L96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6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6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7" spans="1:14" x14ac:dyDescent="0.25">
      <c r="A97" s="104"/>
      <c r="B97" s="8" t="s">
        <v>48</v>
      </c>
      <c r="C97" s="8"/>
      <c r="D97" s="10"/>
      <c r="E97" s="9" t="str">
        <f>IFERROR(VLOOKUP(Dateneingabe_Emissionsquellen_Mensa[[#This Row],[2. Emissionsquelle
(Dropdown)]],'Emissionsfaktoren Mensa'!$C:$H,2,FALSE),"")</f>
        <v/>
      </c>
      <c r="F97" s="8"/>
      <c r="G97" s="8"/>
      <c r="H97" s="8"/>
      <c r="I97" s="7" t="str">
        <f>IFERROR(VLOOKUP(Dateneingabe_Emissionsquellen_Mensa[[#This Row],[2. Emissionsquelle
(Dropdown)]],'Emissionsfaktoren Mensa'!$C:$H,3,FALSE),"")</f>
        <v/>
      </c>
      <c r="J97" s="7" t="str">
        <f>IFERROR(VLOOKUP(Dateneingabe_Emissionsquellen_Mensa[[#This Row],[2. Emissionsquelle
(Dropdown)]],'Emissionsfaktoren Mensa'!$C:$H,4,FALSE),"")</f>
        <v/>
      </c>
      <c r="K97" s="7" t="str">
        <f>IFERROR(VLOOKUP(Dateneingabe_Emissionsquellen_Mensa[[#This Row],[2. Emissionsquelle
(Dropdown)]],'Emissionsfaktoren Mensa'!$C:$H,5,FALSE),"")</f>
        <v/>
      </c>
      <c r="L97" s="6" t="str">
        <f>IFERROR(Dateneingabe_Emissionsquellen_Mensa[[#This Row],[Menge]]*Dateneingabe_Emissionsquellen_Mensa[[#This Row],[Scope 1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M97" s="6" t="str">
        <f>IFERROR(Dateneingabe_Emissionsquellen_Mensa[[#This Row],[Menge]]*Dateneingabe_Emissionsquellen_Mensa[[#This Row],[Scope 2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  <c r="N97" s="6" t="str">
        <f>IFERROR(Dateneingabe_Emissionsquellen_Mensa[[#This Row],[Menge]]*Dateneingabe_Emissionsquellen_Mensa[[#This Row],[Scope 3 EF]]*IF(Dateneingabe_Emissionsquellen_Mensa[[#This Row],[Datenqualität
(Dropdown)]]="ausreichend",1.1,IF(Dateneingabe_Emissionsquellen_Mensa[[#This Row],[Datenqualität
(Dropdown)]]="niedrig",1.25,IF(Dateneingabe_Emissionsquellen_Mensa[[#This Row],[Datenqualität
(Dropdown)]]="sehr niedrig",1.5,1))),"")</f>
        <v/>
      </c>
    </row>
    <row r="98" spans="1:14" x14ac:dyDescent="0.25">
      <c r="A98" s="2"/>
      <c r="B98" s="4"/>
      <c r="C98" s="4"/>
      <c r="D98" s="3"/>
      <c r="E98" s="5"/>
      <c r="F98" s="4"/>
      <c r="G98" s="4"/>
      <c r="H98" s="4"/>
      <c r="I98" s="4"/>
      <c r="J98" s="4"/>
      <c r="K98" s="4"/>
      <c r="L98" s="3">
        <f>SUBTOTAL(109,Dateneingabe_Emissionsquellen_Mensa[Scope 1 MB])</f>
        <v>0</v>
      </c>
      <c r="M98" s="3">
        <f>SUBTOTAL(109,Dateneingabe_Emissionsquellen_Mensa[Scope 2 MB])</f>
        <v>0</v>
      </c>
      <c r="N98" s="3">
        <f>SUBTOTAL(109,Dateneingabe_Emissionsquellen_Mensa[Scope 3 MB])</f>
        <v>0</v>
      </c>
    </row>
    <row r="99" spans="1:14" ht="15.75" thickBot="1" x14ac:dyDescent="0.3">
      <c r="A99" s="2"/>
    </row>
    <row r="100" spans="1:14" ht="14.45" customHeight="1" x14ac:dyDescent="0.25">
      <c r="A100" s="2"/>
      <c r="B100" s="105" t="s">
        <v>0</v>
      </c>
      <c r="C100" s="106"/>
      <c r="D100" s="106"/>
      <c r="E100" s="106"/>
      <c r="F100" s="106"/>
      <c r="G100" s="106"/>
      <c r="H100" s="106"/>
      <c r="I100" s="107"/>
    </row>
    <row r="101" spans="1:14" x14ac:dyDescent="0.25">
      <c r="A101" s="2"/>
      <c r="B101" s="108"/>
      <c r="C101" s="109"/>
      <c r="D101" s="109"/>
      <c r="E101" s="109"/>
      <c r="F101" s="109"/>
      <c r="G101" s="109"/>
      <c r="H101" s="109"/>
      <c r="I101" s="110"/>
    </row>
    <row r="102" spans="1:14" x14ac:dyDescent="0.25">
      <c r="B102" s="108"/>
      <c r="C102" s="109"/>
      <c r="D102" s="109"/>
      <c r="E102" s="109"/>
      <c r="F102" s="109"/>
      <c r="G102" s="109"/>
      <c r="H102" s="109"/>
      <c r="I102" s="110"/>
    </row>
    <row r="103" spans="1:14" x14ac:dyDescent="0.25">
      <c r="B103" s="108"/>
      <c r="C103" s="109"/>
      <c r="D103" s="109"/>
      <c r="E103" s="109"/>
      <c r="F103" s="109"/>
      <c r="G103" s="109"/>
      <c r="H103" s="109"/>
      <c r="I103" s="110"/>
    </row>
    <row r="104" spans="1:14" x14ac:dyDescent="0.25">
      <c r="B104" s="108"/>
      <c r="C104" s="109"/>
      <c r="D104" s="109"/>
      <c r="E104" s="109"/>
      <c r="F104" s="109"/>
      <c r="G104" s="109"/>
      <c r="H104" s="109"/>
      <c r="I104" s="110"/>
    </row>
    <row r="105" spans="1:14" x14ac:dyDescent="0.25">
      <c r="B105" s="108"/>
      <c r="C105" s="109"/>
      <c r="D105" s="109"/>
      <c r="E105" s="109"/>
      <c r="F105" s="109"/>
      <c r="G105" s="109"/>
      <c r="H105" s="109"/>
      <c r="I105" s="110"/>
    </row>
    <row r="106" spans="1:14" x14ac:dyDescent="0.25">
      <c r="B106" s="108"/>
      <c r="C106" s="109"/>
      <c r="D106" s="109"/>
      <c r="E106" s="109"/>
      <c r="F106" s="109"/>
      <c r="G106" s="109"/>
      <c r="H106" s="109"/>
      <c r="I106" s="110"/>
    </row>
    <row r="107" spans="1:14" x14ac:dyDescent="0.25">
      <c r="B107" s="108"/>
      <c r="C107" s="109"/>
      <c r="D107" s="109"/>
      <c r="E107" s="109"/>
      <c r="F107" s="109"/>
      <c r="G107" s="109"/>
      <c r="H107" s="109"/>
      <c r="I107" s="110"/>
    </row>
    <row r="108" spans="1:14" x14ac:dyDescent="0.25">
      <c r="B108" s="108"/>
      <c r="C108" s="109"/>
      <c r="D108" s="109"/>
      <c r="E108" s="109"/>
      <c r="F108" s="109"/>
      <c r="G108" s="109"/>
      <c r="H108" s="109"/>
      <c r="I108" s="110"/>
    </row>
    <row r="109" spans="1:14" x14ac:dyDescent="0.25">
      <c r="B109" s="108"/>
      <c r="C109" s="109"/>
      <c r="D109" s="109"/>
      <c r="E109" s="109"/>
      <c r="F109" s="109"/>
      <c r="G109" s="109"/>
      <c r="H109" s="109"/>
      <c r="I109" s="110"/>
    </row>
    <row r="110" spans="1:14" x14ac:dyDescent="0.25">
      <c r="B110" s="108"/>
      <c r="C110" s="109"/>
      <c r="D110" s="109"/>
      <c r="E110" s="109"/>
      <c r="F110" s="109"/>
      <c r="G110" s="109"/>
      <c r="H110" s="109"/>
      <c r="I110" s="110"/>
    </row>
    <row r="111" spans="1:14" x14ac:dyDescent="0.25">
      <c r="B111" s="108"/>
      <c r="C111" s="109"/>
      <c r="D111" s="109"/>
      <c r="E111" s="109"/>
      <c r="F111" s="109"/>
      <c r="G111" s="109"/>
      <c r="H111" s="109"/>
      <c r="I111" s="110"/>
    </row>
    <row r="112" spans="1:14" x14ac:dyDescent="0.25">
      <c r="B112" s="108"/>
      <c r="C112" s="109"/>
      <c r="D112" s="109"/>
      <c r="E112" s="109"/>
      <c r="F112" s="109"/>
      <c r="G112" s="109"/>
      <c r="H112" s="109"/>
      <c r="I112" s="110"/>
    </row>
    <row r="113" spans="2:9" x14ac:dyDescent="0.25">
      <c r="B113" s="108"/>
      <c r="C113" s="109"/>
      <c r="D113" s="109"/>
      <c r="E113" s="109"/>
      <c r="F113" s="109"/>
      <c r="G113" s="109"/>
      <c r="H113" s="109"/>
      <c r="I113" s="110"/>
    </row>
    <row r="114" spans="2:9" x14ac:dyDescent="0.25">
      <c r="B114" s="108"/>
      <c r="C114" s="109"/>
      <c r="D114" s="109"/>
      <c r="E114" s="109"/>
      <c r="F114" s="109"/>
      <c r="G114" s="109"/>
      <c r="H114" s="109"/>
      <c r="I114" s="110"/>
    </row>
    <row r="115" spans="2:9" ht="15.75" thickBot="1" x14ac:dyDescent="0.3">
      <c r="B115" s="111"/>
      <c r="C115" s="112"/>
      <c r="D115" s="112"/>
      <c r="E115" s="112"/>
      <c r="F115" s="112"/>
      <c r="G115" s="112"/>
      <c r="H115" s="112"/>
      <c r="I115" s="113"/>
    </row>
  </sheetData>
  <mergeCells count="17">
    <mergeCell ref="A88:A97"/>
    <mergeCell ref="B100:I115"/>
    <mergeCell ref="A68:A77"/>
    <mergeCell ref="A78:A87"/>
    <mergeCell ref="A8:A17"/>
    <mergeCell ref="A28:A37"/>
    <mergeCell ref="A38:A47"/>
    <mergeCell ref="A48:A57"/>
    <mergeCell ref="A58:A67"/>
    <mergeCell ref="A18:A27"/>
    <mergeCell ref="P2:R2"/>
    <mergeCell ref="B6:I6"/>
    <mergeCell ref="O4:P4"/>
    <mergeCell ref="J6:L6"/>
    <mergeCell ref="M6:N6"/>
    <mergeCell ref="O6:P6"/>
    <mergeCell ref="L2:N2"/>
  </mergeCells>
  <dataValidations count="2">
    <dataValidation type="list" allowBlank="1" showInputMessage="1" showErrorMessage="1" sqref="C8:C97" xr:uid="{ADDD939F-3B65-4221-B08D-4F7458863EA7}">
      <formula1>INDIRECT($B8)</formula1>
    </dataValidation>
    <dataValidation type="list" allowBlank="1" showInputMessage="1" showErrorMessage="1" sqref="F8:F97" xr:uid="{CDF87D1C-2709-4841-B154-5B6046CC36AA}"/>
  </dataValidations>
  <hyperlinks>
    <hyperlink ref="B4" location="Info_Energie" display="Info/Hilfe/Anleitung" xr:uid="{A99C75B4-9703-4E5A-88B6-DE1811A1E7B9}"/>
  </hyperlink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10DE65-F999-43A6-B377-1862D0DB92F3}">
          <x14:formula1>
            <xm:f>INDIRECT(Dropdowns!$A$14)</xm:f>
          </x14:formula1>
          <xm:sqref>B8:B97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7C6B-DA1A-4E2E-AD3A-26059E206CDC}">
  <sheetPr>
    <tabColor rgb="FF0070C0"/>
  </sheetPr>
  <dimension ref="B1:F19"/>
  <sheetViews>
    <sheetView showGridLines="0" zoomScaleNormal="100" workbookViewId="0">
      <pane ySplit="5" topLeftCell="A6" activePane="bottomLeft" state="frozen"/>
      <selection activeCell="A21" sqref="A21"/>
      <selection pane="bottomLeft" activeCell="I23" sqref="I23"/>
    </sheetView>
  </sheetViews>
  <sheetFormatPr baseColWidth="10" defaultRowHeight="15" x14ac:dyDescent="0.25"/>
  <cols>
    <col min="2" max="2" width="40.42578125" customWidth="1"/>
    <col min="3" max="6" width="16" customWidth="1"/>
    <col min="7" max="7" width="12.42578125" bestFit="1" customWidth="1"/>
    <col min="8" max="9" width="15.85546875" bestFit="1" customWidth="1"/>
    <col min="10" max="10" width="14" bestFit="1" customWidth="1"/>
  </cols>
  <sheetData>
    <row r="1" spans="2:6" x14ac:dyDescent="0.25">
      <c r="C1" s="18"/>
    </row>
    <row r="2" spans="2:6" ht="20.25" x14ac:dyDescent="0.35">
      <c r="B2" s="91" t="s">
        <v>465</v>
      </c>
    </row>
    <row r="3" spans="2:6" ht="3" customHeight="1" x14ac:dyDescent="0.25"/>
    <row r="5" spans="2:6" ht="3" customHeight="1" x14ac:dyDescent="0.25"/>
    <row r="7" spans="2:6" ht="3" customHeight="1" x14ac:dyDescent="0.25">
      <c r="B7" s="90" t="str">
        <f>Bilanz_ausserhalb59[[#Headers],[Kategorien]]</f>
        <v>Kategorien</v>
      </c>
    </row>
    <row r="8" spans="2:6" ht="15.75" thickBot="1" x14ac:dyDescent="0.3">
      <c r="B8" s="89" t="s">
        <v>464</v>
      </c>
      <c r="C8" s="88" t="s">
        <v>455</v>
      </c>
      <c r="D8" s="86" t="s">
        <v>454</v>
      </c>
      <c r="E8" s="87" t="s">
        <v>453</v>
      </c>
      <c r="F8" s="86" t="s">
        <v>463</v>
      </c>
    </row>
    <row r="9" spans="2:6" x14ac:dyDescent="0.25">
      <c r="B9" s="79" t="s">
        <v>4</v>
      </c>
      <c r="C9" s="85">
        <f>IFERROR(SUMIFS(Dateneingabe_Emissionsquellen_Mensa[Scope 1 MB],Dateneingabe_Emissionsquellen_Mensa[1. Kategorie
(Dropdown)],Bilanz_ausserhalb59[[#This Row],[Kategorien]]),"")</f>
        <v>0</v>
      </c>
      <c r="D9" s="85">
        <f>IFERROR(SUMIFS(Dateneingabe_Emissionsquellen_Mensa[Scope 2 MB],Dateneingabe_Emissionsquellen_Mensa[1. Kategorie
(Dropdown)],Bilanz_ausserhalb59[[#This Row],[Kategorien]]),"")</f>
        <v>0</v>
      </c>
      <c r="E9" s="84">
        <f>IFERROR(SUMIFS(Dateneingabe_Emissionsquellen_Mensa[Scope 3 MB],Dateneingabe_Emissionsquellen_Mensa[1. Kategorie
(Dropdown)],Bilanz_ausserhalb59[[#This Row],[Kategorien]]),"")</f>
        <v>0</v>
      </c>
      <c r="F9" s="84">
        <f>SUM(Bilanz_ausserhalb59[[#This Row],[Scope 1]:[Scope 3]])</f>
        <v>0</v>
      </c>
    </row>
    <row r="10" spans="2:6" x14ac:dyDescent="0.25">
      <c r="B10" s="79" t="s">
        <v>12</v>
      </c>
      <c r="C10" s="83">
        <f>IFERROR(SUMIFS(Dateneingabe_Emissionsquellen_Mensa[Scope 1 MB],Dateneingabe_Emissionsquellen_Mensa[1. Kategorie
(Dropdown)],Bilanz_ausserhalb59[[#This Row],[Kategorien]]),"")</f>
        <v>0</v>
      </c>
      <c r="D10" s="83">
        <f>IFERROR(SUMIFS(Dateneingabe_Emissionsquellen_Mensa[Scope 2 MB],Dateneingabe_Emissionsquellen_Mensa[1. Kategorie
(Dropdown)],Bilanz_ausserhalb59[[#This Row],[Kategorien]]),"")</f>
        <v>0</v>
      </c>
      <c r="E10" s="82">
        <f>IFERROR(SUMIFS(Dateneingabe_Emissionsquellen_Mensa[Scope 3 MB],Dateneingabe_Emissionsquellen_Mensa[1. Kategorie
(Dropdown)],Bilanz_ausserhalb59[[#This Row],[Kategorien]]),"")</f>
        <v>0</v>
      </c>
      <c r="F10" s="82">
        <f>SUM(Bilanz_ausserhalb59[[#This Row],[Scope 1]:[Scope 3]])</f>
        <v>0</v>
      </c>
    </row>
    <row r="11" spans="2:6" x14ac:dyDescent="0.25">
      <c r="B11" s="79" t="s">
        <v>19</v>
      </c>
      <c r="C11" s="83">
        <f>IFERROR(SUMIFS(Dateneingabe_Emissionsquellen_Mensa[Scope 1 MB],Dateneingabe_Emissionsquellen_Mensa[1. Kategorie
(Dropdown)],Bilanz_ausserhalb59[[#This Row],[Kategorien]]),"")</f>
        <v>0</v>
      </c>
      <c r="D11" s="83">
        <f>IFERROR(SUMIFS(Dateneingabe_Emissionsquellen_Mensa[Scope 2 MB],Dateneingabe_Emissionsquellen_Mensa[1. Kategorie
(Dropdown)],Bilanz_ausserhalb59[[#This Row],[Kategorien]]),"")</f>
        <v>0</v>
      </c>
      <c r="E11" s="82">
        <f>IFERROR(SUMIFS(Dateneingabe_Emissionsquellen_Mensa[Scope 3 MB],Dateneingabe_Emissionsquellen_Mensa[1. Kategorie
(Dropdown)],Bilanz_ausserhalb59[[#This Row],[Kategorien]]),"")</f>
        <v>0</v>
      </c>
      <c r="F11" s="82">
        <f>SUM(Bilanz_ausserhalb59[[#This Row],[Scope 1]:[Scope 3]])</f>
        <v>0</v>
      </c>
    </row>
    <row r="12" spans="2:6" x14ac:dyDescent="0.25">
      <c r="B12" s="79" t="s">
        <v>48</v>
      </c>
      <c r="C12" s="83">
        <f>IFERROR(SUMIFS(Dateneingabe_Emissionsquellen_Mensa[Scope 1 MB],Dateneingabe_Emissionsquellen_Mensa[1. Kategorie
(Dropdown)],Bilanz_ausserhalb59[[#This Row],[Kategorien]]),"")</f>
        <v>0</v>
      </c>
      <c r="D12" s="83">
        <f>IFERROR(SUMIFS(Dateneingabe_Emissionsquellen_Mensa[Scope 2 MB],Dateneingabe_Emissionsquellen_Mensa[1. Kategorie
(Dropdown)],Bilanz_ausserhalb59[[#This Row],[Kategorien]]),"")</f>
        <v>0</v>
      </c>
      <c r="E12" s="82">
        <f>IFERROR(SUMIFS(Dateneingabe_Emissionsquellen_Mensa[Scope 3 MB],Dateneingabe_Emissionsquellen_Mensa[1. Kategorie
(Dropdown)],Bilanz_ausserhalb59[[#This Row],[Kategorien]]),"")</f>
        <v>0</v>
      </c>
      <c r="F12" s="82">
        <f>SUM(Bilanz_ausserhalb59[[#This Row],[Scope 1]:[Scope 3]])</f>
        <v>0</v>
      </c>
    </row>
    <row r="13" spans="2:6" x14ac:dyDescent="0.25">
      <c r="B13" s="79" t="s">
        <v>41</v>
      </c>
      <c r="C13" s="83">
        <f>IFERROR(SUMIFS(Dateneingabe_Emissionsquellen_Mensa[Scope 1 MB],Dateneingabe_Emissionsquellen_Mensa[1. Kategorie
(Dropdown)],Bilanz_ausserhalb59[[#This Row],[Kategorien]]),"")</f>
        <v>0</v>
      </c>
      <c r="D13" s="83">
        <f>IFERROR(SUMIFS(Dateneingabe_Emissionsquellen_Mensa[Scope 2 MB],Dateneingabe_Emissionsquellen_Mensa[1. Kategorie
(Dropdown)],Bilanz_ausserhalb59[[#This Row],[Kategorien]]),"")</f>
        <v>0</v>
      </c>
      <c r="E13" s="82">
        <f>IFERROR(SUMIFS(Dateneingabe_Emissionsquellen_Mensa[Scope 3 MB],Dateneingabe_Emissionsquellen_Mensa[1. Kategorie
(Dropdown)],Bilanz_ausserhalb59[[#This Row],[Kategorien]]),"")</f>
        <v>0</v>
      </c>
      <c r="F13" s="82">
        <f>SUM(Bilanz_ausserhalb59[[#This Row],[Scope 1]:[Scope 3]])</f>
        <v>0</v>
      </c>
    </row>
    <row r="14" spans="2:6" x14ac:dyDescent="0.25">
      <c r="B14" s="79" t="s">
        <v>25</v>
      </c>
      <c r="C14" s="83">
        <f>IFERROR(SUMIFS(Dateneingabe_Emissionsquellen_Mensa[Scope 1 MB],Dateneingabe_Emissionsquellen_Mensa[1. Kategorie
(Dropdown)],Bilanz_ausserhalb59[[#This Row],[Kategorien]]),"")</f>
        <v>0</v>
      </c>
      <c r="D14" s="83">
        <f>IFERROR(SUMIFS(Dateneingabe_Emissionsquellen_Mensa[Scope 2 MB],Dateneingabe_Emissionsquellen_Mensa[1. Kategorie
(Dropdown)],Bilanz_ausserhalb59[[#This Row],[Kategorien]]),"")</f>
        <v>0</v>
      </c>
      <c r="E14" s="82">
        <f>IFERROR(SUMIFS(Dateneingabe_Emissionsquellen_Mensa[Scope 3 MB],Dateneingabe_Emissionsquellen_Mensa[1. Kategorie
(Dropdown)],Bilanz_ausserhalb59[[#This Row],[Kategorien]]),"")</f>
        <v>0</v>
      </c>
      <c r="F14" s="82">
        <f>SUM(Bilanz_ausserhalb59[[#This Row],[Scope 1]:[Scope 3]])</f>
        <v>0</v>
      </c>
    </row>
    <row r="15" spans="2:6" x14ac:dyDescent="0.25">
      <c r="B15" s="79" t="s">
        <v>32</v>
      </c>
      <c r="C15" s="83">
        <f>IFERROR(SUMIFS(Dateneingabe_Emissionsquellen_Mensa[Scope 1 MB],Dateneingabe_Emissionsquellen_Mensa[1. Kategorie
(Dropdown)],Bilanz_ausserhalb59[[#This Row],[Kategorien]]),"")</f>
        <v>0</v>
      </c>
      <c r="D15" s="83">
        <f>IFERROR(SUMIFS(Dateneingabe_Emissionsquellen_Mensa[Scope 2 MB],Dateneingabe_Emissionsquellen_Mensa[1. Kategorie
(Dropdown)],Bilanz_ausserhalb59[[#This Row],[Kategorien]]),"")</f>
        <v>0</v>
      </c>
      <c r="E15" s="82">
        <f>IFERROR(SUMIFS(Dateneingabe_Emissionsquellen_Mensa[Scope 3 MB],Dateneingabe_Emissionsquellen_Mensa[1. Kategorie
(Dropdown)],Bilanz_ausserhalb59[[#This Row],[Kategorien]]),"")</f>
        <v>0</v>
      </c>
      <c r="F15" s="82">
        <f>SUM(Bilanz_ausserhalb59[[#This Row],[Scope 1]:[Scope 3]])</f>
        <v>0</v>
      </c>
    </row>
    <row r="16" spans="2:6" x14ac:dyDescent="0.25">
      <c r="B16" s="79" t="s">
        <v>15</v>
      </c>
      <c r="C16" s="83">
        <f>IFERROR(SUMIFS(Dateneingabe_Emissionsquellen_Mensa[Scope 1 MB],Dateneingabe_Emissionsquellen_Mensa[1. Kategorie
(Dropdown)],Bilanz_ausserhalb59[[#This Row],[Kategorien]]),"")</f>
        <v>0</v>
      </c>
      <c r="D16" s="83">
        <f>IFERROR(SUMIFS(Dateneingabe_Emissionsquellen_Mensa[Scope 2 MB],Dateneingabe_Emissionsquellen_Mensa[1. Kategorie
(Dropdown)],Bilanz_ausserhalb59[[#This Row],[Kategorien]]),"")</f>
        <v>0</v>
      </c>
      <c r="E16" s="82">
        <f>IFERROR(SUMIFS(Dateneingabe_Emissionsquellen_Mensa[Scope 3 MB],Dateneingabe_Emissionsquellen_Mensa[1. Kategorie
(Dropdown)],Bilanz_ausserhalb59[[#This Row],[Kategorien]]),"")</f>
        <v>0</v>
      </c>
      <c r="F16" s="82">
        <f>SUM(Bilanz_ausserhalb59[[#This Row],[Scope 1]:[Scope 3]])</f>
        <v>0</v>
      </c>
    </row>
    <row r="17" spans="2:6" ht="15.75" thickBot="1" x14ac:dyDescent="0.3">
      <c r="B17" s="79" t="s">
        <v>1</v>
      </c>
      <c r="C17" s="81">
        <f>IFERROR(SUMIFS(Dateneingabe_Emissionsquellen_Mensa[Scope 1 MB],Dateneingabe_Emissionsquellen_Mensa[1. Kategorie
(Dropdown)],Bilanz_ausserhalb59[[#This Row],[Kategorien]]),"")</f>
        <v>0</v>
      </c>
      <c r="D17" s="81">
        <f>IFERROR(SUMIFS(Dateneingabe_Emissionsquellen_Mensa[Scope 2 MB],Dateneingabe_Emissionsquellen_Mensa[1. Kategorie
(Dropdown)],Bilanz_ausserhalb59[[#This Row],[Kategorien]]),"")</f>
        <v>0</v>
      </c>
      <c r="E17" s="80">
        <f>IFERROR(SUMIFS(Dateneingabe_Emissionsquellen_Mensa[Scope 3 MB],Dateneingabe_Emissionsquellen_Mensa[1. Kategorie
(Dropdown)],Bilanz_ausserhalb59[[#This Row],[Kategorien]]),"")</f>
        <v>0</v>
      </c>
      <c r="F17" s="76">
        <f>SUM(Bilanz_ausserhalb59[[#This Row],[Scope 1]:[Scope 3]])</f>
        <v>0</v>
      </c>
    </row>
    <row r="18" spans="2:6" ht="16.5" thickTop="1" thickBot="1" x14ac:dyDescent="0.3">
      <c r="B18" s="79" t="s">
        <v>452</v>
      </c>
      <c r="C18" s="78">
        <f>SUBTOTAL(109,Bilanz_ausserhalb59[Scope 1])</f>
        <v>0</v>
      </c>
      <c r="D18" s="78">
        <f>SUBTOTAL(109,Bilanz_ausserhalb59[Scope 2])</f>
        <v>0</v>
      </c>
      <c r="E18" s="77">
        <f>SUBTOTAL(109,Bilanz_ausserhalb59[Scope 3])</f>
        <v>0</v>
      </c>
      <c r="F18" s="76">
        <f>SUBTOTAL(109,Bilanz_ausserhalb59[Gesamt])</f>
        <v>0</v>
      </c>
    </row>
    <row r="19" spans="2:6" ht="15.75" thickBot="1" x14ac:dyDescent="0.3">
      <c r="B19" s="75" t="s">
        <v>462</v>
      </c>
      <c r="C19" s="74">
        <f>IFERROR(Bilanz_ausserhalb59[[#Totals],[Scope 1]]/Bilanz_ausserhalb59[[#Totals],[Gesamt]],0)</f>
        <v>0</v>
      </c>
      <c r="D19" s="74">
        <f>IFERROR(Bilanz_ausserhalb59[[#Totals],[Scope 2]]/Bilanz_ausserhalb59[[#Totals],[Gesamt]],0)</f>
        <v>0</v>
      </c>
      <c r="E19" s="73">
        <f>IFERROR(Bilanz_ausserhalb59[[#Totals],[Scope 3]]/Bilanz_ausserhalb59[[#Totals],[Gesamt]],0)</f>
        <v>0</v>
      </c>
    </row>
  </sheetData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horizontalDpi="300" r:id="rId1"/>
  <headerFooter>
    <oddHeader>&amp;L&amp;A&amp;R&amp;D</oddHeader>
    <oddFooter>&amp;L&amp;F&amp;R&amp;P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3540-DB7D-4CDB-84FF-97EB99EE760C}">
  <sheetPr>
    <tabColor rgb="FFFF0000"/>
  </sheetPr>
  <dimension ref="B2:K223"/>
  <sheetViews>
    <sheetView showGridLines="0" tabSelected="1" zoomScaleNormal="100" workbookViewId="0">
      <pane xSplit="4" ySplit="7" topLeftCell="E8" activePane="bottomRight" state="frozen"/>
      <selection activeCell="A21" sqref="A21"/>
      <selection pane="topRight" activeCell="A21" sqref="A21"/>
      <selection pane="bottomLeft" activeCell="A21" sqref="A21"/>
      <selection pane="bottomRight" activeCell="K8" sqref="K8"/>
    </sheetView>
  </sheetViews>
  <sheetFormatPr baseColWidth="10" defaultColWidth="11.42578125" defaultRowHeight="15" x14ac:dyDescent="0.25"/>
  <cols>
    <col min="2" max="2" width="17.7109375" customWidth="1"/>
    <col min="3" max="3" width="24.42578125" customWidth="1"/>
    <col min="4" max="4" width="15.85546875" customWidth="1"/>
    <col min="5" max="7" width="14.140625" customWidth="1"/>
    <col min="9" max="11" width="14.42578125" bestFit="1" customWidth="1"/>
  </cols>
  <sheetData>
    <row r="2" spans="2:11" ht="21" x14ac:dyDescent="0.35">
      <c r="B2" s="19" t="s">
        <v>461</v>
      </c>
    </row>
    <row r="3" spans="2:11" ht="3" customHeight="1" x14ac:dyDescent="0.35">
      <c r="B3" s="72"/>
    </row>
    <row r="5" spans="2:11" ht="3" customHeight="1" x14ac:dyDescent="0.25"/>
    <row r="6" spans="2:11" ht="21.75" thickBot="1" x14ac:dyDescent="0.4">
      <c r="C6" s="102" t="s">
        <v>460</v>
      </c>
      <c r="D6" s="102"/>
      <c r="E6" s="102" t="s">
        <v>68</v>
      </c>
      <c r="F6" s="102"/>
      <c r="G6" s="102"/>
      <c r="H6" s="102"/>
      <c r="I6" s="121" t="s">
        <v>459</v>
      </c>
      <c r="J6" s="121"/>
      <c r="K6" s="121"/>
    </row>
    <row r="7" spans="2:11" ht="14.45" customHeight="1" thickBot="1" x14ac:dyDescent="0.3">
      <c r="B7" s="71" t="s">
        <v>458</v>
      </c>
      <c r="C7" s="67" t="s">
        <v>457</v>
      </c>
      <c r="D7" s="67" t="s">
        <v>456</v>
      </c>
      <c r="E7" s="70" t="s">
        <v>455</v>
      </c>
      <c r="F7" s="67" t="s">
        <v>454</v>
      </c>
      <c r="G7" s="69" t="s">
        <v>453</v>
      </c>
      <c r="H7" s="68" t="s">
        <v>452</v>
      </c>
      <c r="I7" s="14" t="s">
        <v>451</v>
      </c>
      <c r="J7" s="67" t="s">
        <v>450</v>
      </c>
      <c r="K7" s="67" t="s">
        <v>449</v>
      </c>
    </row>
    <row r="8" spans="2:11" ht="14.45" customHeight="1" x14ac:dyDescent="0.25">
      <c r="B8" s="115" t="s">
        <v>40</v>
      </c>
      <c r="C8" s="33" t="s">
        <v>448</v>
      </c>
      <c r="D8" s="9" t="s">
        <v>87</v>
      </c>
      <c r="E8" s="44"/>
      <c r="F8" s="45"/>
      <c r="G8" s="42">
        <v>0.9</v>
      </c>
      <c r="H8" s="41">
        <f t="shared" ref="H8:H71" si="0">SUM(E8:G8)</f>
        <v>0.9</v>
      </c>
      <c r="I8" s="33"/>
      <c r="J8" s="33"/>
      <c r="K8" s="33" t="s">
        <v>446</v>
      </c>
    </row>
    <row r="9" spans="2:11" ht="15" customHeight="1" x14ac:dyDescent="0.25">
      <c r="B9" s="116"/>
      <c r="C9" s="33" t="s">
        <v>447</v>
      </c>
      <c r="D9" s="9" t="s">
        <v>87</v>
      </c>
      <c r="E9" s="44"/>
      <c r="F9" s="45"/>
      <c r="G9" s="42">
        <v>0.6</v>
      </c>
      <c r="H9" s="41">
        <f t="shared" si="0"/>
        <v>0.6</v>
      </c>
      <c r="I9" s="33"/>
      <c r="J9" s="33"/>
      <c r="K9" s="33" t="s">
        <v>446</v>
      </c>
    </row>
    <row r="10" spans="2:11" ht="14.45" customHeight="1" x14ac:dyDescent="0.25">
      <c r="B10" s="116"/>
      <c r="C10" s="33" t="s">
        <v>36</v>
      </c>
      <c r="D10" s="9" t="s">
        <v>87</v>
      </c>
      <c r="E10" s="44"/>
      <c r="F10" s="45"/>
      <c r="G10" s="42">
        <v>15.1</v>
      </c>
      <c r="H10" s="41">
        <f t="shared" si="0"/>
        <v>15.1</v>
      </c>
      <c r="I10" s="33"/>
      <c r="J10" s="33"/>
      <c r="K10" s="33" t="s">
        <v>445</v>
      </c>
    </row>
    <row r="11" spans="2:11" ht="15" customHeight="1" x14ac:dyDescent="0.25">
      <c r="B11" s="116"/>
      <c r="C11" s="33" t="s">
        <v>444</v>
      </c>
      <c r="D11" s="9" t="s">
        <v>87</v>
      </c>
      <c r="E11" s="44"/>
      <c r="F11" s="45"/>
      <c r="G11" s="42">
        <v>1.8</v>
      </c>
      <c r="H11" s="41">
        <f t="shared" si="0"/>
        <v>1.8</v>
      </c>
      <c r="I11" s="33"/>
      <c r="J11" s="33"/>
      <c r="K11" s="33" t="s">
        <v>443</v>
      </c>
    </row>
    <row r="12" spans="2:11" ht="14.45" customHeight="1" x14ac:dyDescent="0.25">
      <c r="B12" s="116"/>
      <c r="C12" s="33" t="s">
        <v>442</v>
      </c>
      <c r="D12" s="9" t="s">
        <v>87</v>
      </c>
      <c r="E12" s="44"/>
      <c r="F12" s="45"/>
      <c r="G12" s="42">
        <v>0.3</v>
      </c>
      <c r="H12" s="41">
        <f t="shared" si="0"/>
        <v>0.3</v>
      </c>
      <c r="I12" s="33"/>
      <c r="J12" s="33"/>
      <c r="K12" s="33" t="s">
        <v>441</v>
      </c>
    </row>
    <row r="13" spans="2:11" ht="15" customHeight="1" x14ac:dyDescent="0.25">
      <c r="B13" s="116"/>
      <c r="C13" s="33" t="s">
        <v>39</v>
      </c>
      <c r="D13" s="9" t="s">
        <v>87</v>
      </c>
      <c r="E13" s="44"/>
      <c r="F13" s="45"/>
      <c r="G13" s="42">
        <v>0.3</v>
      </c>
      <c r="H13" s="41">
        <f t="shared" si="0"/>
        <v>0.3</v>
      </c>
      <c r="I13" s="33"/>
      <c r="J13" s="33"/>
      <c r="K13" s="33" t="s">
        <v>440</v>
      </c>
    </row>
    <row r="14" spans="2:11" ht="14.45" customHeight="1" x14ac:dyDescent="0.25">
      <c r="B14" s="116"/>
      <c r="C14" s="33" t="s">
        <v>37</v>
      </c>
      <c r="D14" s="9" t="s">
        <v>87</v>
      </c>
      <c r="E14" s="44"/>
      <c r="F14" s="45"/>
      <c r="G14" s="42">
        <v>0.4</v>
      </c>
      <c r="H14" s="41">
        <f t="shared" si="0"/>
        <v>0.4</v>
      </c>
      <c r="I14" s="33"/>
      <c r="J14" s="33"/>
      <c r="K14" s="33" t="s">
        <v>439</v>
      </c>
    </row>
    <row r="15" spans="2:11" ht="15" customHeight="1" x14ac:dyDescent="0.25">
      <c r="B15" s="116"/>
      <c r="C15" s="33" t="s">
        <v>38</v>
      </c>
      <c r="D15" s="9" t="s">
        <v>87</v>
      </c>
      <c r="E15" s="44"/>
      <c r="F15" s="45"/>
      <c r="G15" s="42">
        <v>0.2</v>
      </c>
      <c r="H15" s="41">
        <f t="shared" si="0"/>
        <v>0.2</v>
      </c>
      <c r="I15" s="33"/>
      <c r="J15" s="33"/>
      <c r="K15" s="33" t="s">
        <v>438</v>
      </c>
    </row>
    <row r="16" spans="2:11" ht="14.45" customHeight="1" x14ac:dyDescent="0.25">
      <c r="B16" s="116"/>
      <c r="C16" s="33" t="s">
        <v>437</v>
      </c>
      <c r="D16" s="9" t="s">
        <v>87</v>
      </c>
      <c r="E16" s="44"/>
      <c r="F16" s="45"/>
      <c r="G16" s="42">
        <v>0.8</v>
      </c>
      <c r="H16" s="41">
        <f t="shared" si="0"/>
        <v>0.8</v>
      </c>
      <c r="I16" s="33"/>
      <c r="J16" s="33"/>
      <c r="K16" s="33" t="s">
        <v>436</v>
      </c>
    </row>
    <row r="17" spans="2:11" ht="15" customHeight="1" x14ac:dyDescent="0.25">
      <c r="B17" s="116"/>
      <c r="C17" s="33" t="s">
        <v>435</v>
      </c>
      <c r="D17" s="9" t="s">
        <v>87</v>
      </c>
      <c r="E17" s="44"/>
      <c r="F17" s="45"/>
      <c r="G17" s="42">
        <v>0.2</v>
      </c>
      <c r="H17" s="41">
        <f t="shared" si="0"/>
        <v>0.2</v>
      </c>
      <c r="I17" s="33"/>
      <c r="J17" s="33"/>
      <c r="K17" s="33" t="s">
        <v>434</v>
      </c>
    </row>
    <row r="18" spans="2:11" ht="15" customHeight="1" x14ac:dyDescent="0.25">
      <c r="B18" s="116"/>
      <c r="C18" s="33" t="s">
        <v>433</v>
      </c>
      <c r="D18" s="9" t="s">
        <v>87</v>
      </c>
      <c r="E18" s="44"/>
      <c r="F18" s="45"/>
      <c r="G18" s="42">
        <v>0.6</v>
      </c>
      <c r="H18" s="41">
        <f t="shared" si="0"/>
        <v>0.6</v>
      </c>
      <c r="I18" s="33"/>
      <c r="J18" s="33"/>
      <c r="K18" s="33" t="s">
        <v>432</v>
      </c>
    </row>
    <row r="19" spans="2:11" ht="14.45" customHeight="1" x14ac:dyDescent="0.25">
      <c r="B19" s="116"/>
      <c r="C19" s="33" t="s">
        <v>431</v>
      </c>
      <c r="D19" s="9" t="s">
        <v>87</v>
      </c>
      <c r="E19" s="44"/>
      <c r="F19" s="45"/>
      <c r="G19" s="42">
        <v>0.8</v>
      </c>
      <c r="H19" s="41">
        <f t="shared" si="0"/>
        <v>0.8</v>
      </c>
      <c r="I19" s="33"/>
      <c r="J19" s="33"/>
      <c r="K19" s="33" t="s">
        <v>430</v>
      </c>
    </row>
    <row r="20" spans="2:11" ht="15" customHeight="1" x14ac:dyDescent="0.25">
      <c r="B20" s="116"/>
      <c r="C20" s="33" t="s">
        <v>429</v>
      </c>
      <c r="D20" s="9" t="s">
        <v>87</v>
      </c>
      <c r="E20" s="44"/>
      <c r="F20" s="45"/>
      <c r="G20" s="42">
        <v>0.8</v>
      </c>
      <c r="H20" s="41">
        <f t="shared" si="0"/>
        <v>0.8</v>
      </c>
      <c r="I20" s="33"/>
      <c r="J20" s="33"/>
      <c r="K20" s="33" t="s">
        <v>428</v>
      </c>
    </row>
    <row r="21" spans="2:11" ht="14.45" customHeight="1" x14ac:dyDescent="0.25">
      <c r="B21" s="116"/>
      <c r="C21" s="33" t="s">
        <v>427</v>
      </c>
      <c r="D21" s="9" t="s">
        <v>87</v>
      </c>
      <c r="E21" s="44"/>
      <c r="F21" s="45"/>
      <c r="G21" s="42">
        <v>0.6</v>
      </c>
      <c r="H21" s="41">
        <f t="shared" si="0"/>
        <v>0.6</v>
      </c>
      <c r="I21" s="33"/>
      <c r="J21" s="33"/>
      <c r="K21" s="33" t="s">
        <v>426</v>
      </c>
    </row>
    <row r="22" spans="2:11" ht="15" customHeight="1" x14ac:dyDescent="0.25">
      <c r="B22" s="116"/>
      <c r="C22" s="33" t="s">
        <v>425</v>
      </c>
      <c r="D22" s="9" t="s">
        <v>87</v>
      </c>
      <c r="E22" s="44"/>
      <c r="F22" s="45"/>
      <c r="G22" s="42">
        <v>0.3</v>
      </c>
      <c r="H22" s="41">
        <f t="shared" si="0"/>
        <v>0.3</v>
      </c>
      <c r="I22" s="33"/>
      <c r="J22" s="33"/>
      <c r="K22" s="33" t="s">
        <v>424</v>
      </c>
    </row>
    <row r="23" spans="2:11" ht="14.45" customHeight="1" x14ac:dyDescent="0.25">
      <c r="B23" s="116"/>
      <c r="C23" s="33" t="s">
        <v>423</v>
      </c>
      <c r="D23" s="9" t="s">
        <v>87</v>
      </c>
      <c r="E23" s="44"/>
      <c r="F23" s="45"/>
      <c r="G23" s="42">
        <v>0.2</v>
      </c>
      <c r="H23" s="41">
        <f t="shared" si="0"/>
        <v>0.2</v>
      </c>
      <c r="I23" s="33"/>
      <c r="J23" s="33"/>
      <c r="K23" s="33" t="s">
        <v>422</v>
      </c>
    </row>
    <row r="24" spans="2:11" ht="15" customHeight="1" x14ac:dyDescent="0.25">
      <c r="B24" s="116"/>
      <c r="C24" s="33" t="s">
        <v>421</v>
      </c>
      <c r="D24" s="9" t="s">
        <v>87</v>
      </c>
      <c r="E24" s="44"/>
      <c r="F24" s="45"/>
      <c r="G24" s="42">
        <v>0.8</v>
      </c>
      <c r="H24" s="41">
        <f t="shared" si="0"/>
        <v>0.8</v>
      </c>
      <c r="I24" s="33"/>
      <c r="J24" s="33"/>
      <c r="K24" s="33" t="s">
        <v>420</v>
      </c>
    </row>
    <row r="25" spans="2:11" ht="14.45" customHeight="1" x14ac:dyDescent="0.25">
      <c r="B25" s="116"/>
      <c r="C25" s="33" t="s">
        <v>419</v>
      </c>
      <c r="D25" s="9" t="s">
        <v>87</v>
      </c>
      <c r="E25" s="44"/>
      <c r="F25" s="45"/>
      <c r="G25" s="42">
        <v>1.3</v>
      </c>
      <c r="H25" s="41">
        <f t="shared" si="0"/>
        <v>1.3</v>
      </c>
      <c r="I25" s="33"/>
      <c r="J25" s="33"/>
      <c r="K25" s="33" t="s">
        <v>418</v>
      </c>
    </row>
    <row r="26" spans="2:11" ht="14.45" customHeight="1" x14ac:dyDescent="0.25">
      <c r="B26" s="116"/>
      <c r="C26" s="33" t="s">
        <v>417</v>
      </c>
      <c r="D26" s="9" t="s">
        <v>87</v>
      </c>
      <c r="E26" s="44"/>
      <c r="F26" s="45"/>
      <c r="G26" s="42">
        <v>0.3</v>
      </c>
      <c r="H26" s="41">
        <f t="shared" si="0"/>
        <v>0.3</v>
      </c>
      <c r="I26" s="33"/>
      <c r="J26" s="33"/>
      <c r="K26" s="33" t="s">
        <v>416</v>
      </c>
    </row>
    <row r="27" spans="2:11" ht="15" customHeight="1" x14ac:dyDescent="0.25">
      <c r="B27" s="116"/>
      <c r="C27" s="33" t="s">
        <v>415</v>
      </c>
      <c r="D27" s="9" t="s">
        <v>87</v>
      </c>
      <c r="E27" s="44"/>
      <c r="F27" s="45"/>
      <c r="G27" s="42">
        <v>0.7</v>
      </c>
      <c r="H27" s="41">
        <f t="shared" si="0"/>
        <v>0.7</v>
      </c>
      <c r="I27" s="33"/>
      <c r="J27" s="33"/>
      <c r="K27" s="33" t="s">
        <v>414</v>
      </c>
    </row>
    <row r="28" spans="2:11" ht="14.45" customHeight="1" x14ac:dyDescent="0.25">
      <c r="B28" s="116"/>
      <c r="C28" s="33" t="s">
        <v>413</v>
      </c>
      <c r="D28" s="9" t="s">
        <v>87</v>
      </c>
      <c r="E28" s="44"/>
      <c r="F28" s="45"/>
      <c r="G28" s="42">
        <v>1.3</v>
      </c>
      <c r="H28" s="41">
        <f t="shared" si="0"/>
        <v>1.3</v>
      </c>
      <c r="I28" s="33"/>
      <c r="J28" s="33"/>
      <c r="K28" s="33" t="s">
        <v>412</v>
      </c>
    </row>
    <row r="29" spans="2:11" ht="15" customHeight="1" x14ac:dyDescent="0.25">
      <c r="B29" s="116"/>
      <c r="C29" s="33" t="s">
        <v>411</v>
      </c>
      <c r="D29" s="9" t="s">
        <v>87</v>
      </c>
      <c r="E29" s="61"/>
      <c r="F29" s="60"/>
      <c r="G29" s="59">
        <v>2.4</v>
      </c>
      <c r="H29" s="58">
        <f t="shared" si="0"/>
        <v>2.4</v>
      </c>
      <c r="I29" s="33"/>
      <c r="J29" s="33"/>
      <c r="K29" s="33" t="s">
        <v>410</v>
      </c>
    </row>
    <row r="30" spans="2:11" ht="14.45" customHeight="1" x14ac:dyDescent="0.25">
      <c r="B30" s="116"/>
      <c r="C30" s="33" t="s">
        <v>409</v>
      </c>
      <c r="D30" s="9" t="s">
        <v>87</v>
      </c>
      <c r="E30" s="61"/>
      <c r="F30" s="60"/>
      <c r="G30" s="59">
        <v>0.4</v>
      </c>
      <c r="H30" s="58">
        <f t="shared" si="0"/>
        <v>0.4</v>
      </c>
      <c r="I30" s="33"/>
      <c r="J30" s="33"/>
      <c r="K30" s="33" t="s">
        <v>408</v>
      </c>
    </row>
    <row r="31" spans="2:11" ht="15" customHeight="1" x14ac:dyDescent="0.25">
      <c r="B31" s="116"/>
      <c r="C31" s="33" t="s">
        <v>407</v>
      </c>
      <c r="D31" s="9" t="s">
        <v>87</v>
      </c>
      <c r="E31" s="61"/>
      <c r="F31" s="60"/>
      <c r="G31" s="59">
        <v>2.2999999999999998</v>
      </c>
      <c r="H31" s="58">
        <f t="shared" si="0"/>
        <v>2.2999999999999998</v>
      </c>
      <c r="I31" s="33"/>
      <c r="J31" s="33"/>
      <c r="K31" s="33" t="s">
        <v>406</v>
      </c>
    </row>
    <row r="32" spans="2:11" ht="14.45" customHeight="1" x14ac:dyDescent="0.25">
      <c r="B32" s="116"/>
      <c r="C32" s="33" t="s">
        <v>405</v>
      </c>
      <c r="D32" s="9" t="s">
        <v>87</v>
      </c>
      <c r="E32" s="61"/>
      <c r="F32" s="60"/>
      <c r="G32" s="59">
        <v>1.2</v>
      </c>
      <c r="H32" s="58">
        <f t="shared" si="0"/>
        <v>1.2</v>
      </c>
      <c r="I32" s="33"/>
      <c r="J32" s="33"/>
      <c r="K32" s="33" t="s">
        <v>404</v>
      </c>
    </row>
    <row r="33" spans="2:11" ht="15" customHeight="1" x14ac:dyDescent="0.25">
      <c r="B33" s="116"/>
      <c r="C33" s="33" t="s">
        <v>403</v>
      </c>
      <c r="D33" s="9" t="s">
        <v>87</v>
      </c>
      <c r="E33" s="61"/>
      <c r="F33" s="60"/>
      <c r="G33" s="59">
        <v>1.7</v>
      </c>
      <c r="H33" s="58">
        <f t="shared" si="0"/>
        <v>1.7</v>
      </c>
      <c r="I33" s="33"/>
      <c r="J33" s="33"/>
      <c r="K33" s="33" t="s">
        <v>402</v>
      </c>
    </row>
    <row r="34" spans="2:11" ht="14.45" customHeight="1" x14ac:dyDescent="0.25">
      <c r="B34" s="116"/>
      <c r="C34" s="33" t="s">
        <v>401</v>
      </c>
      <c r="D34" s="9" t="s">
        <v>87</v>
      </c>
      <c r="E34" s="61"/>
      <c r="F34" s="60"/>
      <c r="G34" s="59">
        <v>1.7</v>
      </c>
      <c r="H34" s="58">
        <f t="shared" si="0"/>
        <v>1.7</v>
      </c>
      <c r="I34" s="33"/>
      <c r="J34" s="33"/>
      <c r="K34" s="33" t="s">
        <v>400</v>
      </c>
    </row>
    <row r="35" spans="2:11" ht="15" customHeight="1" x14ac:dyDescent="0.25">
      <c r="B35" s="116"/>
      <c r="C35" s="33" t="s">
        <v>399</v>
      </c>
      <c r="D35" s="9" t="s">
        <v>87</v>
      </c>
      <c r="E35" s="61"/>
      <c r="F35" s="60"/>
      <c r="G35" s="59">
        <v>0.3</v>
      </c>
      <c r="H35" s="58">
        <f t="shared" si="0"/>
        <v>0.3</v>
      </c>
      <c r="I35" s="33"/>
      <c r="J35" s="33"/>
      <c r="K35" s="33" t="s">
        <v>398</v>
      </c>
    </row>
    <row r="36" spans="2:11" ht="14.45" customHeight="1" x14ac:dyDescent="0.25">
      <c r="B36" s="116"/>
      <c r="C36" s="33" t="s">
        <v>35</v>
      </c>
      <c r="D36" s="9" t="s">
        <v>87</v>
      </c>
      <c r="E36" s="61"/>
      <c r="F36" s="60"/>
      <c r="G36" s="59">
        <v>0.3</v>
      </c>
      <c r="H36" s="58">
        <f t="shared" si="0"/>
        <v>0.3</v>
      </c>
      <c r="I36" s="33"/>
      <c r="J36" s="33"/>
      <c r="K36" s="33" t="s">
        <v>397</v>
      </c>
    </row>
    <row r="37" spans="2:11" ht="15" customHeight="1" x14ac:dyDescent="0.25">
      <c r="B37" s="116"/>
      <c r="C37" s="33" t="s">
        <v>34</v>
      </c>
      <c r="D37" s="9" t="s">
        <v>87</v>
      </c>
      <c r="E37" s="61"/>
      <c r="F37" s="60"/>
      <c r="G37" s="59">
        <v>0.4</v>
      </c>
      <c r="H37" s="58">
        <f t="shared" si="0"/>
        <v>0.4</v>
      </c>
      <c r="I37" s="33"/>
      <c r="J37" s="33"/>
      <c r="K37" s="33" t="s">
        <v>396</v>
      </c>
    </row>
    <row r="38" spans="2:11" ht="15" customHeight="1" x14ac:dyDescent="0.25">
      <c r="B38" s="116"/>
      <c r="C38" s="33" t="s">
        <v>395</v>
      </c>
      <c r="D38" s="9" t="s">
        <v>87</v>
      </c>
      <c r="E38" s="61"/>
      <c r="F38" s="60"/>
      <c r="G38" s="59">
        <v>0.7</v>
      </c>
      <c r="H38" s="58">
        <f t="shared" si="0"/>
        <v>0.7</v>
      </c>
      <c r="I38" s="33"/>
      <c r="J38" s="33"/>
      <c r="K38" s="33" t="s">
        <v>394</v>
      </c>
    </row>
    <row r="39" spans="2:11" ht="15" customHeight="1" x14ac:dyDescent="0.25">
      <c r="B39" s="116"/>
      <c r="C39" s="33" t="s">
        <v>33</v>
      </c>
      <c r="D39" s="9" t="s">
        <v>87</v>
      </c>
      <c r="E39" s="61"/>
      <c r="F39" s="60"/>
      <c r="G39" s="59">
        <v>3.4</v>
      </c>
      <c r="H39" s="58">
        <f t="shared" si="0"/>
        <v>3.4</v>
      </c>
      <c r="I39" s="33"/>
      <c r="J39" s="33"/>
      <c r="K39" s="33" t="s">
        <v>393</v>
      </c>
    </row>
    <row r="40" spans="2:11" ht="15" customHeight="1" x14ac:dyDescent="0.25">
      <c r="B40" s="116"/>
      <c r="C40" s="33" t="s">
        <v>392</v>
      </c>
      <c r="D40" s="9" t="s">
        <v>87</v>
      </c>
      <c r="E40" s="61"/>
      <c r="F40" s="60"/>
      <c r="G40" s="59">
        <v>0.3</v>
      </c>
      <c r="H40" s="58">
        <f t="shared" si="0"/>
        <v>0.3</v>
      </c>
      <c r="I40" s="33"/>
      <c r="J40" s="33"/>
      <c r="K40" s="33" t="s">
        <v>391</v>
      </c>
    </row>
    <row r="41" spans="2:11" ht="15" customHeight="1" x14ac:dyDescent="0.25">
      <c r="B41" s="116"/>
      <c r="C41" s="33" t="s">
        <v>390</v>
      </c>
      <c r="D41" s="9" t="s">
        <v>87</v>
      </c>
      <c r="E41" s="61"/>
      <c r="F41" s="60"/>
      <c r="G41" s="59">
        <v>0.2</v>
      </c>
      <c r="H41" s="58">
        <f t="shared" si="0"/>
        <v>0.2</v>
      </c>
      <c r="I41" s="33"/>
      <c r="J41" s="33"/>
      <c r="K41" s="33" t="s">
        <v>389</v>
      </c>
    </row>
    <row r="42" spans="2:11" ht="15" customHeight="1" x14ac:dyDescent="0.25">
      <c r="B42" s="116"/>
      <c r="C42" s="33" t="s">
        <v>388</v>
      </c>
      <c r="D42" s="9" t="s">
        <v>87</v>
      </c>
      <c r="E42" s="61"/>
      <c r="F42" s="60"/>
      <c r="G42" s="59">
        <v>0.3</v>
      </c>
      <c r="H42" s="58">
        <f t="shared" si="0"/>
        <v>0.3</v>
      </c>
      <c r="I42" s="33"/>
      <c r="J42" s="33"/>
      <c r="K42" s="33" t="s">
        <v>387</v>
      </c>
    </row>
    <row r="43" spans="2:11" ht="15" customHeight="1" x14ac:dyDescent="0.25">
      <c r="B43" s="116"/>
      <c r="C43" s="33" t="s">
        <v>386</v>
      </c>
      <c r="D43" s="9" t="s">
        <v>87</v>
      </c>
      <c r="E43" s="61"/>
      <c r="F43" s="60"/>
      <c r="G43" s="59">
        <v>0.9</v>
      </c>
      <c r="H43" s="58">
        <f t="shared" si="0"/>
        <v>0.9</v>
      </c>
      <c r="I43" s="33"/>
      <c r="J43" s="33"/>
      <c r="K43" s="33" t="s">
        <v>385</v>
      </c>
    </row>
    <row r="44" spans="2:11" ht="15" customHeight="1" x14ac:dyDescent="0.25">
      <c r="B44" s="116"/>
      <c r="C44" s="33" t="s">
        <v>384</v>
      </c>
      <c r="D44" s="9" t="s">
        <v>87</v>
      </c>
      <c r="E44" s="61"/>
      <c r="F44" s="60"/>
      <c r="G44" s="59">
        <v>0.1</v>
      </c>
      <c r="H44" s="58">
        <f t="shared" si="0"/>
        <v>0.1</v>
      </c>
      <c r="I44" s="33"/>
      <c r="J44" s="33"/>
      <c r="K44" s="33" t="s">
        <v>383</v>
      </c>
    </row>
    <row r="45" spans="2:11" ht="15" customHeight="1" x14ac:dyDescent="0.25">
      <c r="B45" s="116"/>
      <c r="C45" s="33" t="s">
        <v>382</v>
      </c>
      <c r="D45" s="9" t="s">
        <v>87</v>
      </c>
      <c r="E45" s="61"/>
      <c r="F45" s="60"/>
      <c r="G45" s="59">
        <v>0.2</v>
      </c>
      <c r="H45" s="58">
        <f t="shared" si="0"/>
        <v>0.2</v>
      </c>
      <c r="I45" s="33"/>
      <c r="J45" s="33"/>
      <c r="K45" s="33" t="s">
        <v>381</v>
      </c>
    </row>
    <row r="46" spans="2:11" ht="15" customHeight="1" x14ac:dyDescent="0.25">
      <c r="B46" s="116"/>
      <c r="C46" s="33" t="s">
        <v>380</v>
      </c>
      <c r="D46" s="9" t="s">
        <v>87</v>
      </c>
      <c r="E46" s="61"/>
      <c r="F46" s="60"/>
      <c r="G46" s="59">
        <v>0.2</v>
      </c>
      <c r="H46" s="58">
        <f t="shared" si="0"/>
        <v>0.2</v>
      </c>
      <c r="I46" s="33"/>
      <c r="J46" s="33"/>
      <c r="K46" s="33" t="s">
        <v>379</v>
      </c>
    </row>
    <row r="47" spans="2:11" ht="15" customHeight="1" x14ac:dyDescent="0.25">
      <c r="B47" s="116"/>
      <c r="C47" s="33" t="s">
        <v>378</v>
      </c>
      <c r="D47" s="9" t="s">
        <v>87</v>
      </c>
      <c r="E47" s="61"/>
      <c r="F47" s="60"/>
      <c r="G47" s="59">
        <v>0.9</v>
      </c>
      <c r="H47" s="58">
        <f t="shared" si="0"/>
        <v>0.9</v>
      </c>
      <c r="I47" s="33"/>
      <c r="J47" s="33"/>
      <c r="K47" s="33" t="s">
        <v>377</v>
      </c>
    </row>
    <row r="48" spans="2:11" ht="15" customHeight="1" x14ac:dyDescent="0.25">
      <c r="B48" s="116"/>
      <c r="C48" s="33" t="s">
        <v>376</v>
      </c>
      <c r="D48" s="9" t="s">
        <v>87</v>
      </c>
      <c r="E48" s="61"/>
      <c r="F48" s="60"/>
      <c r="G48" s="59">
        <v>1.3</v>
      </c>
      <c r="H48" s="58">
        <f t="shared" si="0"/>
        <v>1.3</v>
      </c>
      <c r="I48" s="33"/>
      <c r="J48" s="33"/>
      <c r="K48" s="33" t="s">
        <v>375</v>
      </c>
    </row>
    <row r="49" spans="2:11" ht="15" customHeight="1" x14ac:dyDescent="0.25">
      <c r="B49" s="116"/>
      <c r="C49" s="33" t="s">
        <v>374</v>
      </c>
      <c r="D49" s="9" t="s">
        <v>87</v>
      </c>
      <c r="E49" s="61"/>
      <c r="F49" s="60"/>
      <c r="G49" s="59">
        <v>0.2</v>
      </c>
      <c r="H49" s="58">
        <f t="shared" si="0"/>
        <v>0.2</v>
      </c>
      <c r="I49" s="33"/>
      <c r="J49" s="33"/>
      <c r="K49" s="33" t="s">
        <v>373</v>
      </c>
    </row>
    <row r="50" spans="2:11" ht="15" customHeight="1" x14ac:dyDescent="0.25">
      <c r="B50" s="116"/>
      <c r="C50" s="33" t="s">
        <v>372</v>
      </c>
      <c r="D50" s="9" t="s">
        <v>87</v>
      </c>
      <c r="E50" s="61"/>
      <c r="F50" s="60"/>
      <c r="G50" s="59">
        <v>0.2</v>
      </c>
      <c r="H50" s="58">
        <f t="shared" si="0"/>
        <v>0.2</v>
      </c>
      <c r="I50" s="33"/>
      <c r="J50" s="33"/>
      <c r="K50" s="33" t="s">
        <v>371</v>
      </c>
    </row>
    <row r="51" spans="2:11" ht="15" customHeight="1" x14ac:dyDescent="0.25">
      <c r="B51" s="116"/>
      <c r="C51" s="33" t="s">
        <v>370</v>
      </c>
      <c r="D51" s="9" t="s">
        <v>87</v>
      </c>
      <c r="E51" s="61"/>
      <c r="F51" s="60"/>
      <c r="G51" s="59">
        <v>0.2</v>
      </c>
      <c r="H51" s="58">
        <f t="shared" si="0"/>
        <v>0.2</v>
      </c>
      <c r="I51" s="33"/>
      <c r="J51" s="33"/>
      <c r="K51" s="33" t="s">
        <v>369</v>
      </c>
    </row>
    <row r="52" spans="2:11" ht="15" customHeight="1" x14ac:dyDescent="0.25">
      <c r="B52" s="116"/>
      <c r="C52" s="33" t="s">
        <v>368</v>
      </c>
      <c r="D52" s="9" t="s">
        <v>87</v>
      </c>
      <c r="E52" s="61"/>
      <c r="F52" s="60"/>
      <c r="G52" s="59">
        <v>1.4</v>
      </c>
      <c r="H52" s="58">
        <f t="shared" si="0"/>
        <v>1.4</v>
      </c>
      <c r="I52" s="33"/>
      <c r="J52" s="33"/>
      <c r="K52" s="33" t="s">
        <v>367</v>
      </c>
    </row>
    <row r="53" spans="2:11" ht="15" customHeight="1" x14ac:dyDescent="0.25">
      <c r="B53" s="116"/>
      <c r="C53" s="33" t="s">
        <v>366</v>
      </c>
      <c r="D53" s="9" t="s">
        <v>87</v>
      </c>
      <c r="E53" s="61"/>
      <c r="F53" s="60"/>
      <c r="G53" s="59">
        <v>1.2</v>
      </c>
      <c r="H53" s="58">
        <f t="shared" si="0"/>
        <v>1.2</v>
      </c>
      <c r="I53" s="33"/>
      <c r="J53" s="33"/>
      <c r="K53" s="33" t="s">
        <v>365</v>
      </c>
    </row>
    <row r="54" spans="2:11" ht="15" customHeight="1" x14ac:dyDescent="0.25">
      <c r="B54" s="116"/>
      <c r="C54" s="33" t="s">
        <v>364</v>
      </c>
      <c r="D54" s="9" t="s">
        <v>87</v>
      </c>
      <c r="E54" s="61"/>
      <c r="F54" s="60"/>
      <c r="G54" s="59">
        <v>1.7</v>
      </c>
      <c r="H54" s="58">
        <f t="shared" si="0"/>
        <v>1.7</v>
      </c>
      <c r="I54" s="33"/>
      <c r="J54" s="33"/>
      <c r="K54" s="33" t="s">
        <v>363</v>
      </c>
    </row>
    <row r="55" spans="2:11" ht="15" customHeight="1" x14ac:dyDescent="0.25">
      <c r="B55" s="116"/>
      <c r="C55" s="33" t="s">
        <v>362</v>
      </c>
      <c r="D55" s="9" t="s">
        <v>87</v>
      </c>
      <c r="E55" s="61"/>
      <c r="F55" s="60"/>
      <c r="G55" s="59">
        <v>1.7</v>
      </c>
      <c r="H55" s="58">
        <f t="shared" si="0"/>
        <v>1.7</v>
      </c>
      <c r="I55" s="33"/>
      <c r="J55" s="33"/>
      <c r="K55" s="33" t="s">
        <v>361</v>
      </c>
    </row>
    <row r="56" spans="2:11" ht="15" customHeight="1" x14ac:dyDescent="0.25">
      <c r="B56" s="116"/>
      <c r="C56" s="33" t="s">
        <v>360</v>
      </c>
      <c r="D56" s="9" t="s">
        <v>87</v>
      </c>
      <c r="E56" s="61"/>
      <c r="F56" s="60"/>
      <c r="G56" s="59">
        <v>1.2</v>
      </c>
      <c r="H56" s="58">
        <f t="shared" si="0"/>
        <v>1.2</v>
      </c>
      <c r="I56" s="33"/>
      <c r="J56" s="33"/>
      <c r="K56" s="33" t="s">
        <v>359</v>
      </c>
    </row>
    <row r="57" spans="2:11" ht="15" customHeight="1" x14ac:dyDescent="0.25">
      <c r="B57" s="116"/>
      <c r="C57" s="33" t="s">
        <v>358</v>
      </c>
      <c r="D57" s="9" t="s">
        <v>87</v>
      </c>
      <c r="E57" s="61"/>
      <c r="F57" s="60"/>
      <c r="G57" s="59">
        <v>0.3</v>
      </c>
      <c r="H57" s="58">
        <f t="shared" si="0"/>
        <v>0.3</v>
      </c>
      <c r="I57" s="33"/>
      <c r="J57" s="33"/>
      <c r="K57" s="33" t="s">
        <v>357</v>
      </c>
    </row>
    <row r="58" spans="2:11" ht="15" customHeight="1" x14ac:dyDescent="0.25">
      <c r="B58" s="116"/>
      <c r="C58" s="33" t="s">
        <v>356</v>
      </c>
      <c r="D58" s="9" t="s">
        <v>87</v>
      </c>
      <c r="E58" s="61"/>
      <c r="F58" s="60"/>
      <c r="G58" s="59">
        <v>0.6</v>
      </c>
      <c r="H58" s="58">
        <f t="shared" si="0"/>
        <v>0.6</v>
      </c>
      <c r="I58" s="33"/>
      <c r="J58" s="33"/>
      <c r="K58" s="33" t="s">
        <v>355</v>
      </c>
    </row>
    <row r="59" spans="2:11" ht="15" customHeight="1" x14ac:dyDescent="0.25">
      <c r="B59" s="116"/>
      <c r="C59" s="33" t="s">
        <v>354</v>
      </c>
      <c r="D59" s="9" t="s">
        <v>87</v>
      </c>
      <c r="E59" s="61"/>
      <c r="F59" s="60"/>
      <c r="G59" s="59">
        <v>0.2</v>
      </c>
      <c r="H59" s="58">
        <f t="shared" si="0"/>
        <v>0.2</v>
      </c>
      <c r="I59" s="33"/>
      <c r="J59" s="33"/>
      <c r="K59" s="33" t="s">
        <v>353</v>
      </c>
    </row>
    <row r="60" spans="2:11" ht="15" customHeight="1" x14ac:dyDescent="0.25">
      <c r="B60" s="116"/>
      <c r="C60" s="33" t="s">
        <v>352</v>
      </c>
      <c r="D60" s="9" t="s">
        <v>87</v>
      </c>
      <c r="E60" s="61"/>
      <c r="F60" s="60"/>
      <c r="G60" s="59">
        <v>1.6</v>
      </c>
      <c r="H60" s="58">
        <f t="shared" si="0"/>
        <v>1.6</v>
      </c>
      <c r="I60" s="33"/>
      <c r="J60" s="33"/>
      <c r="K60" s="33" t="s">
        <v>351</v>
      </c>
    </row>
    <row r="61" spans="2:11" ht="15" customHeight="1" x14ac:dyDescent="0.25">
      <c r="B61" s="116"/>
      <c r="C61" s="33" t="s">
        <v>350</v>
      </c>
      <c r="D61" s="9" t="s">
        <v>87</v>
      </c>
      <c r="E61" s="61"/>
      <c r="F61" s="60"/>
      <c r="G61" s="59">
        <v>0.2</v>
      </c>
      <c r="H61" s="58">
        <f t="shared" si="0"/>
        <v>0.2</v>
      </c>
      <c r="I61" s="33"/>
      <c r="J61" s="33"/>
      <c r="K61" s="33" t="s">
        <v>349</v>
      </c>
    </row>
    <row r="62" spans="2:11" ht="15" customHeight="1" x14ac:dyDescent="0.25">
      <c r="B62" s="116"/>
      <c r="C62" s="33" t="s">
        <v>348</v>
      </c>
      <c r="D62" s="9" t="s">
        <v>87</v>
      </c>
      <c r="E62" s="61"/>
      <c r="F62" s="60"/>
      <c r="G62" s="59">
        <v>0.3</v>
      </c>
      <c r="H62" s="58">
        <f t="shared" si="0"/>
        <v>0.3</v>
      </c>
      <c r="I62" s="33"/>
      <c r="J62" s="33"/>
      <c r="K62" s="33" t="s">
        <v>347</v>
      </c>
    </row>
    <row r="63" spans="2:11" ht="15" customHeight="1" x14ac:dyDescent="0.25">
      <c r="B63" s="116"/>
      <c r="C63" s="33" t="s">
        <v>346</v>
      </c>
      <c r="D63" s="9" t="s">
        <v>87</v>
      </c>
      <c r="E63" s="61"/>
      <c r="F63" s="60"/>
      <c r="G63" s="59">
        <v>0.6</v>
      </c>
      <c r="H63" s="58">
        <f t="shared" si="0"/>
        <v>0.6</v>
      </c>
      <c r="I63" s="33"/>
      <c r="J63" s="33"/>
      <c r="K63" s="33" t="s">
        <v>345</v>
      </c>
    </row>
    <row r="64" spans="2:11" ht="15" customHeight="1" x14ac:dyDescent="0.25">
      <c r="B64" s="116"/>
      <c r="C64" s="33" t="s">
        <v>344</v>
      </c>
      <c r="D64" s="9" t="s">
        <v>87</v>
      </c>
      <c r="E64" s="61"/>
      <c r="F64" s="60"/>
      <c r="G64" s="59">
        <v>0.2</v>
      </c>
      <c r="H64" s="58">
        <f t="shared" si="0"/>
        <v>0.2</v>
      </c>
      <c r="I64" s="33"/>
      <c r="J64" s="33"/>
      <c r="K64" s="33" t="s">
        <v>343</v>
      </c>
    </row>
    <row r="65" spans="2:11" ht="15" customHeight="1" x14ac:dyDescent="0.25">
      <c r="B65" s="116"/>
      <c r="C65" s="33" t="s">
        <v>342</v>
      </c>
      <c r="D65" s="9" t="s">
        <v>87</v>
      </c>
      <c r="E65" s="61"/>
      <c r="F65" s="60"/>
      <c r="G65" s="59">
        <v>1.3</v>
      </c>
      <c r="H65" s="58">
        <f t="shared" si="0"/>
        <v>1.3</v>
      </c>
      <c r="I65" s="33"/>
      <c r="J65" s="33"/>
      <c r="K65" s="33" t="s">
        <v>341</v>
      </c>
    </row>
    <row r="66" spans="2:11" ht="15" customHeight="1" x14ac:dyDescent="0.25">
      <c r="B66" s="116"/>
      <c r="C66" s="33" t="s">
        <v>340</v>
      </c>
      <c r="D66" s="9" t="s">
        <v>87</v>
      </c>
      <c r="E66" s="61"/>
      <c r="F66" s="60"/>
      <c r="G66" s="59">
        <v>0.2</v>
      </c>
      <c r="H66" s="58">
        <f t="shared" si="0"/>
        <v>0.2</v>
      </c>
      <c r="I66" s="33"/>
      <c r="J66" s="33"/>
      <c r="K66" s="33" t="s">
        <v>339</v>
      </c>
    </row>
    <row r="67" spans="2:11" ht="15" customHeight="1" x14ac:dyDescent="0.25">
      <c r="B67" s="116"/>
      <c r="C67" s="33" t="s">
        <v>338</v>
      </c>
      <c r="D67" s="9" t="s">
        <v>87</v>
      </c>
      <c r="E67" s="61"/>
      <c r="F67" s="60"/>
      <c r="G67" s="59">
        <v>0.7</v>
      </c>
      <c r="H67" s="58">
        <f t="shared" si="0"/>
        <v>0.7</v>
      </c>
      <c r="I67" s="33"/>
      <c r="J67" s="33"/>
      <c r="K67" s="33" t="s">
        <v>337</v>
      </c>
    </row>
    <row r="68" spans="2:11" ht="15" customHeight="1" x14ac:dyDescent="0.25">
      <c r="B68" s="116"/>
      <c r="C68" s="33" t="s">
        <v>336</v>
      </c>
      <c r="D68" s="9" t="s">
        <v>87</v>
      </c>
      <c r="E68" s="61"/>
      <c r="F68" s="60"/>
      <c r="G68" s="59">
        <v>0.3</v>
      </c>
      <c r="H68" s="58">
        <f t="shared" si="0"/>
        <v>0.3</v>
      </c>
      <c r="I68" s="33"/>
      <c r="J68" s="33"/>
      <c r="K68" s="33" t="s">
        <v>335</v>
      </c>
    </row>
    <row r="69" spans="2:11" ht="15" customHeight="1" x14ac:dyDescent="0.25">
      <c r="B69" s="116"/>
      <c r="C69" s="33" t="s">
        <v>334</v>
      </c>
      <c r="D69" s="9" t="s">
        <v>87</v>
      </c>
      <c r="E69" s="61"/>
      <c r="F69" s="60"/>
      <c r="G69" s="59">
        <v>0.4</v>
      </c>
      <c r="H69" s="58">
        <f t="shared" si="0"/>
        <v>0.4</v>
      </c>
      <c r="I69" s="33"/>
      <c r="J69" s="33"/>
      <c r="K69" s="33" t="s">
        <v>333</v>
      </c>
    </row>
    <row r="70" spans="2:11" ht="15" customHeight="1" x14ac:dyDescent="0.25">
      <c r="B70" s="116"/>
      <c r="C70" s="33" t="s">
        <v>332</v>
      </c>
      <c r="D70" s="9" t="s">
        <v>87</v>
      </c>
      <c r="E70" s="61"/>
      <c r="F70" s="60"/>
      <c r="G70" s="59">
        <v>0.4</v>
      </c>
      <c r="H70" s="58">
        <f t="shared" si="0"/>
        <v>0.4</v>
      </c>
      <c r="I70" s="33"/>
      <c r="J70" s="33"/>
      <c r="K70" s="33" t="s">
        <v>331</v>
      </c>
    </row>
    <row r="71" spans="2:11" ht="15" customHeight="1" x14ac:dyDescent="0.25">
      <c r="B71" s="116"/>
      <c r="C71" s="33" t="s">
        <v>330</v>
      </c>
      <c r="D71" s="9" t="s">
        <v>87</v>
      </c>
      <c r="E71" s="61"/>
      <c r="F71" s="60"/>
      <c r="G71" s="59">
        <v>0.4</v>
      </c>
      <c r="H71" s="58">
        <f t="shared" si="0"/>
        <v>0.4</v>
      </c>
      <c r="I71" s="33"/>
      <c r="J71" s="33"/>
      <c r="K71" s="33" t="s">
        <v>329</v>
      </c>
    </row>
    <row r="72" spans="2:11" ht="15" customHeight="1" x14ac:dyDescent="0.25">
      <c r="B72" s="116"/>
      <c r="C72" s="33" t="s">
        <v>328</v>
      </c>
      <c r="D72" s="9" t="s">
        <v>87</v>
      </c>
      <c r="E72" s="61"/>
      <c r="F72" s="60"/>
      <c r="G72" s="59">
        <v>0.2</v>
      </c>
      <c r="H72" s="58">
        <f t="shared" ref="H72:H135" si="1">SUM(E72:G72)</f>
        <v>0.2</v>
      </c>
      <c r="I72" s="33"/>
      <c r="J72" s="33"/>
      <c r="K72" s="33" t="s">
        <v>327</v>
      </c>
    </row>
    <row r="73" spans="2:11" ht="15" customHeight="1" x14ac:dyDescent="0.25">
      <c r="B73" s="116"/>
      <c r="C73" s="33" t="s">
        <v>326</v>
      </c>
      <c r="D73" s="9" t="s">
        <v>87</v>
      </c>
      <c r="E73" s="61"/>
      <c r="F73" s="60"/>
      <c r="G73" s="59">
        <v>0.7</v>
      </c>
      <c r="H73" s="58">
        <f t="shared" si="1"/>
        <v>0.7</v>
      </c>
      <c r="I73" s="33"/>
      <c r="J73" s="33"/>
      <c r="K73" s="33" t="s">
        <v>325</v>
      </c>
    </row>
    <row r="74" spans="2:11" ht="15" customHeight="1" x14ac:dyDescent="0.25">
      <c r="B74" s="116"/>
      <c r="C74" s="33" t="s">
        <v>324</v>
      </c>
      <c r="D74" s="9" t="s">
        <v>87</v>
      </c>
      <c r="E74" s="61"/>
      <c r="F74" s="60"/>
      <c r="G74" s="59">
        <v>0.2</v>
      </c>
      <c r="H74" s="58">
        <f t="shared" si="1"/>
        <v>0.2</v>
      </c>
      <c r="I74" s="33"/>
      <c r="J74" s="33"/>
      <c r="K74" s="33" t="s">
        <v>323</v>
      </c>
    </row>
    <row r="75" spans="2:11" ht="15" customHeight="1" x14ac:dyDescent="0.25">
      <c r="B75" s="116"/>
      <c r="C75" s="33" t="s">
        <v>322</v>
      </c>
      <c r="D75" s="9" t="s">
        <v>87</v>
      </c>
      <c r="E75" s="61"/>
      <c r="F75" s="60"/>
      <c r="G75" s="59">
        <v>0.6</v>
      </c>
      <c r="H75" s="58">
        <f t="shared" si="1"/>
        <v>0.6</v>
      </c>
      <c r="I75" s="33"/>
      <c r="J75" s="33"/>
      <c r="K75" s="33" t="s">
        <v>321</v>
      </c>
    </row>
    <row r="76" spans="2:11" ht="15" customHeight="1" x14ac:dyDescent="0.25">
      <c r="B76" s="116"/>
      <c r="C76" s="33" t="s">
        <v>320</v>
      </c>
      <c r="D76" s="9" t="s">
        <v>87</v>
      </c>
      <c r="E76" s="61"/>
      <c r="F76" s="60"/>
      <c r="G76" s="59">
        <v>0.8</v>
      </c>
      <c r="H76" s="58">
        <f t="shared" si="1"/>
        <v>0.8</v>
      </c>
      <c r="I76" s="33"/>
      <c r="J76" s="33"/>
      <c r="K76" s="33" t="s">
        <v>319</v>
      </c>
    </row>
    <row r="77" spans="2:11" ht="15" customHeight="1" x14ac:dyDescent="0.25">
      <c r="B77" s="116"/>
      <c r="C77" s="33" t="s">
        <v>318</v>
      </c>
      <c r="D77" s="9" t="s">
        <v>87</v>
      </c>
      <c r="E77" s="61"/>
      <c r="F77" s="60"/>
      <c r="G77" s="59">
        <v>0.3</v>
      </c>
      <c r="H77" s="58">
        <f t="shared" si="1"/>
        <v>0.3</v>
      </c>
      <c r="I77" s="33"/>
      <c r="J77" s="33"/>
      <c r="K77" s="33" t="s">
        <v>317</v>
      </c>
    </row>
    <row r="78" spans="2:11" ht="15" customHeight="1" x14ac:dyDescent="0.25">
      <c r="B78" s="116"/>
      <c r="C78" s="33" t="s">
        <v>316</v>
      </c>
      <c r="D78" s="9" t="s">
        <v>87</v>
      </c>
      <c r="E78" s="61"/>
      <c r="F78" s="60"/>
      <c r="G78" s="59">
        <v>0.4</v>
      </c>
      <c r="H78" s="58">
        <f t="shared" si="1"/>
        <v>0.4</v>
      </c>
      <c r="I78" s="33"/>
      <c r="J78" s="33"/>
      <c r="K78" s="33" t="s">
        <v>315</v>
      </c>
    </row>
    <row r="79" spans="2:11" ht="15" customHeight="1" x14ac:dyDescent="0.25">
      <c r="B79" s="116"/>
      <c r="C79" s="33" t="s">
        <v>314</v>
      </c>
      <c r="D79" s="9" t="s">
        <v>87</v>
      </c>
      <c r="E79" s="61"/>
      <c r="F79" s="60"/>
      <c r="G79" s="59">
        <v>1.1000000000000001</v>
      </c>
      <c r="H79" s="58">
        <f t="shared" si="1"/>
        <v>1.1000000000000001</v>
      </c>
      <c r="I79" s="33"/>
      <c r="J79" s="33"/>
      <c r="K79" s="33" t="s">
        <v>313</v>
      </c>
    </row>
    <row r="80" spans="2:11" ht="15" customHeight="1" x14ac:dyDescent="0.25">
      <c r="B80" s="116"/>
      <c r="C80" s="33" t="s">
        <v>312</v>
      </c>
      <c r="D80" s="9" t="s">
        <v>87</v>
      </c>
      <c r="E80" s="61"/>
      <c r="F80" s="60"/>
      <c r="G80" s="59">
        <v>0.9</v>
      </c>
      <c r="H80" s="58">
        <f t="shared" si="1"/>
        <v>0.9</v>
      </c>
      <c r="I80" s="33"/>
      <c r="J80" s="33"/>
      <c r="K80" s="33" t="s">
        <v>311</v>
      </c>
    </row>
    <row r="81" spans="2:11" ht="15" customHeight="1" x14ac:dyDescent="0.25">
      <c r="B81" s="116"/>
      <c r="C81" s="33" t="s">
        <v>310</v>
      </c>
      <c r="D81" s="9" t="s">
        <v>87</v>
      </c>
      <c r="E81" s="61"/>
      <c r="F81" s="60"/>
      <c r="G81" s="59">
        <v>2.9</v>
      </c>
      <c r="H81" s="58">
        <f t="shared" si="1"/>
        <v>2.9</v>
      </c>
      <c r="I81" s="33"/>
      <c r="J81" s="33"/>
      <c r="K81" s="33" t="s">
        <v>309</v>
      </c>
    </row>
    <row r="82" spans="2:11" ht="15" customHeight="1" x14ac:dyDescent="0.25">
      <c r="B82" s="116"/>
      <c r="C82" s="33" t="s">
        <v>308</v>
      </c>
      <c r="D82" s="9" t="s">
        <v>87</v>
      </c>
      <c r="E82" s="61"/>
      <c r="F82" s="60"/>
      <c r="G82" s="59">
        <v>1.6</v>
      </c>
      <c r="H82" s="58">
        <f t="shared" si="1"/>
        <v>1.6</v>
      </c>
      <c r="I82" s="33"/>
      <c r="J82" s="33"/>
      <c r="K82" s="33" t="s">
        <v>307</v>
      </c>
    </row>
    <row r="83" spans="2:11" ht="15" customHeight="1" x14ac:dyDescent="0.25">
      <c r="B83" s="116"/>
      <c r="C83" s="33" t="s">
        <v>306</v>
      </c>
      <c r="D83" s="9" t="s">
        <v>87</v>
      </c>
      <c r="E83" s="61"/>
      <c r="F83" s="60"/>
      <c r="G83" s="59">
        <v>1.8</v>
      </c>
      <c r="H83" s="58">
        <f t="shared" si="1"/>
        <v>1.8</v>
      </c>
      <c r="I83" s="33"/>
      <c r="J83" s="33"/>
      <c r="K83" s="33" t="s">
        <v>305</v>
      </c>
    </row>
    <row r="84" spans="2:11" ht="15" customHeight="1" x14ac:dyDescent="0.25">
      <c r="B84" s="116"/>
      <c r="C84" s="33" t="s">
        <v>304</v>
      </c>
      <c r="D84" s="9" t="s">
        <v>87</v>
      </c>
      <c r="E84" s="61"/>
      <c r="F84" s="60"/>
      <c r="G84" s="59">
        <v>1.9</v>
      </c>
      <c r="H84" s="58">
        <f t="shared" si="1"/>
        <v>1.9</v>
      </c>
      <c r="I84" s="33"/>
      <c r="J84" s="33"/>
      <c r="K84" s="33" t="s">
        <v>303</v>
      </c>
    </row>
    <row r="85" spans="2:11" ht="15" customHeight="1" x14ac:dyDescent="0.25">
      <c r="B85" s="116"/>
      <c r="C85" s="33" t="s">
        <v>302</v>
      </c>
      <c r="D85" s="9" t="s">
        <v>87</v>
      </c>
      <c r="E85" s="61"/>
      <c r="F85" s="60"/>
      <c r="G85" s="59">
        <v>4.3</v>
      </c>
      <c r="H85" s="58">
        <f t="shared" si="1"/>
        <v>4.3</v>
      </c>
      <c r="I85" s="33"/>
      <c r="J85" s="33"/>
      <c r="K85" s="33" t="s">
        <v>301</v>
      </c>
    </row>
    <row r="86" spans="2:11" ht="15" customHeight="1" x14ac:dyDescent="0.25">
      <c r="B86" s="116"/>
      <c r="C86" s="33" t="s">
        <v>300</v>
      </c>
      <c r="D86" s="9" t="s">
        <v>87</v>
      </c>
      <c r="E86" s="61"/>
      <c r="F86" s="60"/>
      <c r="G86" s="59">
        <v>0.4</v>
      </c>
      <c r="H86" s="58">
        <f t="shared" si="1"/>
        <v>0.4</v>
      </c>
      <c r="I86" s="33"/>
      <c r="J86" s="33"/>
      <c r="K86" s="33" t="s">
        <v>299</v>
      </c>
    </row>
    <row r="87" spans="2:11" ht="15" customHeight="1" x14ac:dyDescent="0.25">
      <c r="B87" s="116"/>
      <c r="C87" s="33" t="s">
        <v>298</v>
      </c>
      <c r="D87" s="9" t="s">
        <v>87</v>
      </c>
      <c r="E87" s="61"/>
      <c r="F87" s="60"/>
      <c r="G87" s="59">
        <v>0.3</v>
      </c>
      <c r="H87" s="58">
        <f t="shared" si="1"/>
        <v>0.3</v>
      </c>
      <c r="I87" s="33"/>
      <c r="J87" s="33"/>
      <c r="K87" s="33" t="s">
        <v>297</v>
      </c>
    </row>
    <row r="88" spans="2:11" ht="15" customHeight="1" x14ac:dyDescent="0.25">
      <c r="B88" s="116"/>
      <c r="C88" s="33" t="s">
        <v>296</v>
      </c>
      <c r="D88" s="9" t="s">
        <v>87</v>
      </c>
      <c r="E88" s="61"/>
      <c r="F88" s="60"/>
      <c r="G88" s="59">
        <v>0.3</v>
      </c>
      <c r="H88" s="58">
        <f t="shared" si="1"/>
        <v>0.3</v>
      </c>
      <c r="I88" s="33"/>
      <c r="J88" s="33"/>
      <c r="K88" s="33" t="s">
        <v>295</v>
      </c>
    </row>
    <row r="89" spans="2:11" ht="15" customHeight="1" x14ac:dyDescent="0.25">
      <c r="B89" s="116"/>
      <c r="C89" s="33" t="s">
        <v>294</v>
      </c>
      <c r="D89" s="9" t="s">
        <v>87</v>
      </c>
      <c r="E89" s="61"/>
      <c r="F89" s="60"/>
      <c r="G89" s="59">
        <v>0.1</v>
      </c>
      <c r="H89" s="58">
        <f t="shared" si="1"/>
        <v>0.1</v>
      </c>
      <c r="I89" s="33"/>
      <c r="J89" s="33"/>
      <c r="K89" s="33" t="s">
        <v>293</v>
      </c>
    </row>
    <row r="90" spans="2:11" ht="15" customHeight="1" x14ac:dyDescent="0.25">
      <c r="B90" s="116"/>
      <c r="C90" s="33" t="s">
        <v>292</v>
      </c>
      <c r="D90" s="9" t="s">
        <v>87</v>
      </c>
      <c r="E90" s="61"/>
      <c r="F90" s="60"/>
      <c r="G90" s="59">
        <v>0.2</v>
      </c>
      <c r="H90" s="58">
        <f t="shared" si="1"/>
        <v>0.2</v>
      </c>
      <c r="I90" s="33"/>
      <c r="J90" s="33"/>
      <c r="K90" s="33" t="s">
        <v>291</v>
      </c>
    </row>
    <row r="91" spans="2:11" ht="15" customHeight="1" thickBot="1" x14ac:dyDescent="0.3">
      <c r="B91" s="118"/>
      <c r="C91" s="26" t="s">
        <v>290</v>
      </c>
      <c r="D91" s="46" t="s">
        <v>87</v>
      </c>
      <c r="E91" s="57"/>
      <c r="F91" s="56"/>
      <c r="G91" s="55">
        <v>0.2</v>
      </c>
      <c r="H91" s="54">
        <f t="shared" si="1"/>
        <v>0.2</v>
      </c>
      <c r="I91" s="26"/>
      <c r="J91" s="26"/>
      <c r="K91" s="26" t="s">
        <v>289</v>
      </c>
    </row>
    <row r="92" spans="2:11" ht="15" customHeight="1" x14ac:dyDescent="0.25">
      <c r="B92" s="115" t="s">
        <v>31</v>
      </c>
      <c r="C92" s="33" t="s">
        <v>288</v>
      </c>
      <c r="D92" s="9" t="s">
        <v>87</v>
      </c>
      <c r="E92" s="61"/>
      <c r="F92" s="64"/>
      <c r="G92" s="59">
        <v>9</v>
      </c>
      <c r="H92" s="58">
        <f t="shared" si="1"/>
        <v>9</v>
      </c>
      <c r="I92" s="33"/>
      <c r="J92" s="33"/>
      <c r="K92" s="33" t="s">
        <v>287</v>
      </c>
    </row>
    <row r="93" spans="2:11" ht="14.45" customHeight="1" x14ac:dyDescent="0.25">
      <c r="B93" s="116"/>
      <c r="C93" s="33" t="s">
        <v>29</v>
      </c>
      <c r="D93" s="9" t="s">
        <v>87</v>
      </c>
      <c r="E93" s="61"/>
      <c r="F93" s="64"/>
      <c r="G93" s="59">
        <v>11.5</v>
      </c>
      <c r="H93" s="58">
        <f t="shared" si="1"/>
        <v>11.5</v>
      </c>
      <c r="I93" s="33"/>
      <c r="J93" s="33"/>
      <c r="K93" s="33" t="s">
        <v>286</v>
      </c>
    </row>
    <row r="94" spans="2:11" ht="14.45" customHeight="1" x14ac:dyDescent="0.25">
      <c r="B94" s="116"/>
      <c r="C94" s="33" t="s">
        <v>30</v>
      </c>
      <c r="D94" s="9" t="s">
        <v>87</v>
      </c>
      <c r="E94" s="61"/>
      <c r="F94" s="64"/>
      <c r="G94" s="59">
        <v>3</v>
      </c>
      <c r="H94" s="58">
        <f t="shared" si="1"/>
        <v>3</v>
      </c>
      <c r="I94" s="33"/>
      <c r="J94" s="33"/>
      <c r="K94" s="33" t="s">
        <v>285</v>
      </c>
    </row>
    <row r="95" spans="2:11" ht="14.45" customHeight="1" x14ac:dyDescent="0.25">
      <c r="B95" s="116"/>
      <c r="C95" s="33" t="s">
        <v>28</v>
      </c>
      <c r="D95" s="9" t="s">
        <v>87</v>
      </c>
      <c r="E95" s="61"/>
      <c r="F95" s="64"/>
      <c r="G95" s="59">
        <v>1.7</v>
      </c>
      <c r="H95" s="58">
        <f t="shared" si="1"/>
        <v>1.7</v>
      </c>
      <c r="I95" s="33"/>
      <c r="J95" s="33"/>
      <c r="K95" s="33" t="s">
        <v>284</v>
      </c>
    </row>
    <row r="96" spans="2:11" ht="14.45" customHeight="1" x14ac:dyDescent="0.25">
      <c r="B96" s="116"/>
      <c r="C96" s="33" t="s">
        <v>283</v>
      </c>
      <c r="D96" s="9" t="s">
        <v>87</v>
      </c>
      <c r="E96" s="61"/>
      <c r="F96" s="64"/>
      <c r="G96" s="59">
        <v>1.7</v>
      </c>
      <c r="H96" s="58">
        <f t="shared" si="1"/>
        <v>1.7</v>
      </c>
      <c r="I96" s="33"/>
      <c r="J96" s="33"/>
      <c r="K96" s="33" t="s">
        <v>282</v>
      </c>
    </row>
    <row r="97" spans="2:11" ht="14.45" customHeight="1" x14ac:dyDescent="0.25">
      <c r="B97" s="116"/>
      <c r="C97" s="33" t="s">
        <v>281</v>
      </c>
      <c r="D97" s="9" t="s">
        <v>87</v>
      </c>
      <c r="E97" s="61"/>
      <c r="F97" s="64"/>
      <c r="G97" s="59">
        <v>1.9</v>
      </c>
      <c r="H97" s="58">
        <f t="shared" si="1"/>
        <v>1.9</v>
      </c>
      <c r="I97" s="33"/>
      <c r="J97" s="33"/>
      <c r="K97" s="33" t="s">
        <v>280</v>
      </c>
    </row>
    <row r="98" spans="2:11" ht="14.45" customHeight="1" x14ac:dyDescent="0.25">
      <c r="B98" s="116"/>
      <c r="C98" s="33" t="s">
        <v>279</v>
      </c>
      <c r="D98" s="9" t="s">
        <v>87</v>
      </c>
      <c r="E98" s="61"/>
      <c r="F98" s="64"/>
      <c r="G98" s="59">
        <v>0.6</v>
      </c>
      <c r="H98" s="58">
        <f t="shared" si="1"/>
        <v>0.6</v>
      </c>
      <c r="I98" s="33"/>
      <c r="J98" s="33"/>
      <c r="K98" s="33" t="s">
        <v>278</v>
      </c>
    </row>
    <row r="99" spans="2:11" ht="14.45" customHeight="1" x14ac:dyDescent="0.25">
      <c r="B99" s="116"/>
      <c r="C99" s="33" t="s">
        <v>27</v>
      </c>
      <c r="D99" s="9" t="s">
        <v>87</v>
      </c>
      <c r="E99" s="61"/>
      <c r="F99" s="64"/>
      <c r="G99" s="59">
        <v>5.7</v>
      </c>
      <c r="H99" s="58">
        <f t="shared" si="1"/>
        <v>5.7</v>
      </c>
      <c r="I99" s="33"/>
      <c r="J99" s="33"/>
      <c r="K99" s="33" t="s">
        <v>277</v>
      </c>
    </row>
    <row r="100" spans="2:11" ht="14.45" customHeight="1" x14ac:dyDescent="0.25">
      <c r="B100" s="116"/>
      <c r="C100" s="33" t="s">
        <v>276</v>
      </c>
      <c r="D100" s="9" t="s">
        <v>87</v>
      </c>
      <c r="E100" s="61"/>
      <c r="F100" s="64"/>
      <c r="G100" s="59">
        <v>7.2</v>
      </c>
      <c r="H100" s="58">
        <f t="shared" si="1"/>
        <v>7.2</v>
      </c>
      <c r="I100" s="33"/>
      <c r="J100" s="33"/>
      <c r="K100" s="33" t="s">
        <v>275</v>
      </c>
    </row>
    <row r="101" spans="2:11" ht="14.45" customHeight="1" x14ac:dyDescent="0.25">
      <c r="B101" s="116"/>
      <c r="C101" s="33" t="s">
        <v>274</v>
      </c>
      <c r="D101" s="9" t="s">
        <v>87</v>
      </c>
      <c r="E101" s="61"/>
      <c r="F101" s="64"/>
      <c r="G101" s="59">
        <v>5.5</v>
      </c>
      <c r="H101" s="58">
        <f t="shared" si="1"/>
        <v>5.5</v>
      </c>
      <c r="I101" s="33"/>
      <c r="J101" s="33"/>
      <c r="K101" s="33" t="s">
        <v>273</v>
      </c>
    </row>
    <row r="102" spans="2:11" ht="14.45" customHeight="1" x14ac:dyDescent="0.25">
      <c r="B102" s="116"/>
      <c r="C102" s="33" t="s">
        <v>272</v>
      </c>
      <c r="D102" s="9" t="s">
        <v>87</v>
      </c>
      <c r="E102" s="61"/>
      <c r="F102" s="64"/>
      <c r="G102" s="59">
        <v>6.9</v>
      </c>
      <c r="H102" s="58">
        <f t="shared" si="1"/>
        <v>6.9</v>
      </c>
      <c r="I102" s="33"/>
      <c r="J102" s="33"/>
      <c r="K102" s="33" t="s">
        <v>271</v>
      </c>
    </row>
    <row r="103" spans="2:11" ht="14.45" customHeight="1" x14ac:dyDescent="0.25">
      <c r="B103" s="116"/>
      <c r="C103" s="33" t="s">
        <v>270</v>
      </c>
      <c r="D103" s="9" t="s">
        <v>87</v>
      </c>
      <c r="E103" s="61"/>
      <c r="F103" s="64"/>
      <c r="G103" s="59">
        <v>7</v>
      </c>
      <c r="H103" s="58">
        <f t="shared" si="1"/>
        <v>7</v>
      </c>
      <c r="I103" s="33"/>
      <c r="J103" s="33"/>
      <c r="K103" s="33" t="s">
        <v>269</v>
      </c>
    </row>
    <row r="104" spans="2:11" ht="14.45" customHeight="1" x14ac:dyDescent="0.25">
      <c r="B104" s="116"/>
      <c r="C104" s="33" t="s">
        <v>268</v>
      </c>
      <c r="D104" s="9" t="s">
        <v>87</v>
      </c>
      <c r="E104" s="61"/>
      <c r="F104" s="64"/>
      <c r="G104" s="59">
        <v>6</v>
      </c>
      <c r="H104" s="58">
        <f t="shared" si="1"/>
        <v>6</v>
      </c>
      <c r="I104" s="33"/>
      <c r="J104" s="33"/>
      <c r="K104" s="33" t="s">
        <v>267</v>
      </c>
    </row>
    <row r="105" spans="2:11" ht="14.45" customHeight="1" x14ac:dyDescent="0.25">
      <c r="B105" s="116"/>
      <c r="C105" s="33" t="s">
        <v>266</v>
      </c>
      <c r="D105" s="9" t="s">
        <v>87</v>
      </c>
      <c r="E105" s="61"/>
      <c r="F105" s="64"/>
      <c r="G105" s="59">
        <v>6.3</v>
      </c>
      <c r="H105" s="58">
        <f t="shared" si="1"/>
        <v>6.3</v>
      </c>
      <c r="I105" s="33"/>
      <c r="J105" s="33"/>
      <c r="K105" s="33" t="s">
        <v>265</v>
      </c>
    </row>
    <row r="106" spans="2:11" ht="14.45" customHeight="1" x14ac:dyDescent="0.25">
      <c r="B106" s="116"/>
      <c r="C106" s="33" t="s">
        <v>264</v>
      </c>
      <c r="D106" s="9" t="s">
        <v>87</v>
      </c>
      <c r="E106" s="61"/>
      <c r="F106" s="64"/>
      <c r="G106" s="59">
        <v>2</v>
      </c>
      <c r="H106" s="58">
        <f t="shared" si="1"/>
        <v>2</v>
      </c>
      <c r="I106" s="33"/>
      <c r="J106" s="33"/>
      <c r="K106" s="33" t="s">
        <v>263</v>
      </c>
    </row>
    <row r="107" spans="2:11" ht="14.45" customHeight="1" x14ac:dyDescent="0.25">
      <c r="B107" s="116"/>
      <c r="C107" s="33" t="s">
        <v>26</v>
      </c>
      <c r="D107" s="9" t="s">
        <v>87</v>
      </c>
      <c r="E107" s="61"/>
      <c r="F107" s="64"/>
      <c r="G107" s="59">
        <v>1.4</v>
      </c>
      <c r="H107" s="58">
        <f t="shared" si="1"/>
        <v>1.4</v>
      </c>
      <c r="I107" s="33"/>
      <c r="J107" s="33"/>
      <c r="K107" s="33" t="s">
        <v>262</v>
      </c>
    </row>
    <row r="108" spans="2:11" ht="14.45" customHeight="1" x14ac:dyDescent="0.25">
      <c r="B108" s="116"/>
      <c r="C108" s="33" t="s">
        <v>261</v>
      </c>
      <c r="D108" s="9" t="s">
        <v>87</v>
      </c>
      <c r="E108" s="61"/>
      <c r="F108" s="64"/>
      <c r="G108" s="59">
        <v>1.2</v>
      </c>
      <c r="H108" s="58">
        <f t="shared" si="1"/>
        <v>1.2</v>
      </c>
      <c r="I108" s="33"/>
      <c r="J108" s="33"/>
      <c r="K108" s="33" t="s">
        <v>260</v>
      </c>
    </row>
    <row r="109" spans="2:11" ht="14.45" customHeight="1" x14ac:dyDescent="0.25">
      <c r="B109" s="116"/>
      <c r="C109" s="33" t="s">
        <v>259</v>
      </c>
      <c r="D109" s="9" t="s">
        <v>87</v>
      </c>
      <c r="E109" s="61"/>
      <c r="F109" s="64"/>
      <c r="G109" s="59">
        <v>1.3</v>
      </c>
      <c r="H109" s="58">
        <f t="shared" si="1"/>
        <v>1.3</v>
      </c>
      <c r="I109" s="33"/>
      <c r="J109" s="33"/>
      <c r="K109" s="33" t="s">
        <v>258</v>
      </c>
    </row>
    <row r="110" spans="2:11" ht="14.45" customHeight="1" x14ac:dyDescent="0.25">
      <c r="B110" s="116"/>
      <c r="C110" s="33" t="s">
        <v>257</v>
      </c>
      <c r="D110" s="9" t="s">
        <v>87</v>
      </c>
      <c r="E110" s="61"/>
      <c r="F110" s="64"/>
      <c r="G110" s="59">
        <v>1.1000000000000001</v>
      </c>
      <c r="H110" s="58">
        <f t="shared" si="1"/>
        <v>1.1000000000000001</v>
      </c>
      <c r="I110" s="33"/>
      <c r="J110" s="33"/>
      <c r="K110" s="33" t="s">
        <v>256</v>
      </c>
    </row>
    <row r="111" spans="2:11" ht="14.45" customHeight="1" x14ac:dyDescent="0.25">
      <c r="B111" s="116"/>
      <c r="C111" s="33" t="s">
        <v>255</v>
      </c>
      <c r="D111" s="9" t="s">
        <v>87</v>
      </c>
      <c r="E111" s="61"/>
      <c r="F111" s="64"/>
      <c r="G111" s="66">
        <v>1.7</v>
      </c>
      <c r="H111" s="65">
        <f t="shared" si="1"/>
        <v>1.7</v>
      </c>
      <c r="I111" s="33"/>
      <c r="J111" s="33"/>
      <c r="K111" s="33" t="s">
        <v>254</v>
      </c>
    </row>
    <row r="112" spans="2:11" ht="14.45" customHeight="1" x14ac:dyDescent="0.25">
      <c r="B112" s="116"/>
      <c r="C112" s="33" t="s">
        <v>253</v>
      </c>
      <c r="D112" s="9" t="s">
        <v>87</v>
      </c>
      <c r="E112" s="61"/>
      <c r="F112" s="64"/>
      <c r="G112" s="59">
        <v>0.3</v>
      </c>
      <c r="H112" s="58">
        <f t="shared" si="1"/>
        <v>0.3</v>
      </c>
      <c r="I112" s="33"/>
      <c r="J112" s="33"/>
      <c r="K112" s="33" t="s">
        <v>252</v>
      </c>
    </row>
    <row r="113" spans="2:11" ht="14.45" customHeight="1" x14ac:dyDescent="0.25">
      <c r="B113" s="116"/>
      <c r="C113" s="33" t="s">
        <v>251</v>
      </c>
      <c r="D113" s="9" t="s">
        <v>87</v>
      </c>
      <c r="E113" s="61"/>
      <c r="F113" s="64"/>
      <c r="G113" s="59">
        <v>0.3</v>
      </c>
      <c r="H113" s="58">
        <f t="shared" si="1"/>
        <v>0.3</v>
      </c>
      <c r="I113" s="33"/>
      <c r="J113" s="33"/>
      <c r="K113" s="33" t="s">
        <v>250</v>
      </c>
    </row>
    <row r="114" spans="2:11" ht="14.45" customHeight="1" x14ac:dyDescent="0.25">
      <c r="B114" s="116"/>
      <c r="C114" s="33" t="s">
        <v>249</v>
      </c>
      <c r="D114" s="9" t="s">
        <v>87</v>
      </c>
      <c r="E114" s="61"/>
      <c r="F114" s="64"/>
      <c r="G114" s="59">
        <v>0.3</v>
      </c>
      <c r="H114" s="58">
        <f t="shared" si="1"/>
        <v>0.3</v>
      </c>
      <c r="I114" s="33"/>
      <c r="J114" s="33"/>
      <c r="K114" s="33" t="s">
        <v>248</v>
      </c>
    </row>
    <row r="115" spans="2:11" ht="14.45" customHeight="1" x14ac:dyDescent="0.25">
      <c r="B115" s="116"/>
      <c r="C115" s="33" t="s">
        <v>247</v>
      </c>
      <c r="D115" s="9" t="s">
        <v>87</v>
      </c>
      <c r="E115" s="61"/>
      <c r="F115" s="64"/>
      <c r="G115" s="59">
        <v>0.4</v>
      </c>
      <c r="H115" s="58">
        <f t="shared" si="1"/>
        <v>0.4</v>
      </c>
      <c r="I115" s="33"/>
      <c r="J115" s="33"/>
      <c r="K115" s="33" t="s">
        <v>246</v>
      </c>
    </row>
    <row r="116" spans="2:11" ht="14.45" customHeight="1" x14ac:dyDescent="0.25">
      <c r="B116" s="116"/>
      <c r="C116" s="33" t="s">
        <v>245</v>
      </c>
      <c r="D116" s="9" t="s">
        <v>87</v>
      </c>
      <c r="E116" s="61"/>
      <c r="F116" s="64"/>
      <c r="G116" s="59">
        <v>3.3</v>
      </c>
      <c r="H116" s="58">
        <f t="shared" si="1"/>
        <v>3.3</v>
      </c>
      <c r="I116" s="33"/>
      <c r="J116" s="33"/>
      <c r="K116" s="33" t="s">
        <v>244</v>
      </c>
    </row>
    <row r="117" spans="2:11" ht="14.45" customHeight="1" x14ac:dyDescent="0.25">
      <c r="B117" s="116"/>
      <c r="C117" s="33" t="s">
        <v>243</v>
      </c>
      <c r="D117" s="9" t="s">
        <v>87</v>
      </c>
      <c r="E117" s="61"/>
      <c r="F117" s="64"/>
      <c r="G117" s="59">
        <v>4.0999999999999996</v>
      </c>
      <c r="H117" s="58">
        <f t="shared" si="1"/>
        <v>4.0999999999999996</v>
      </c>
      <c r="I117" s="33"/>
      <c r="J117" s="33"/>
      <c r="K117" s="33" t="s">
        <v>242</v>
      </c>
    </row>
    <row r="118" spans="2:11" ht="14.45" customHeight="1" x14ac:dyDescent="0.25">
      <c r="B118" s="116"/>
      <c r="C118" s="33" t="s">
        <v>241</v>
      </c>
      <c r="D118" s="9" t="s">
        <v>87</v>
      </c>
      <c r="E118" s="61"/>
      <c r="F118" s="64"/>
      <c r="G118" s="59">
        <v>2.4</v>
      </c>
      <c r="H118" s="58">
        <f t="shared" si="1"/>
        <v>2.4</v>
      </c>
      <c r="I118" s="33"/>
      <c r="J118" s="33"/>
      <c r="K118" s="33" t="s">
        <v>240</v>
      </c>
    </row>
    <row r="119" spans="2:11" ht="14.45" customHeight="1" x14ac:dyDescent="0.25">
      <c r="B119" s="116"/>
      <c r="C119" s="33" t="s">
        <v>239</v>
      </c>
      <c r="D119" s="9" t="s">
        <v>87</v>
      </c>
      <c r="E119" s="61"/>
      <c r="F119" s="64"/>
      <c r="G119" s="59">
        <v>0.7</v>
      </c>
      <c r="H119" s="58">
        <f t="shared" si="1"/>
        <v>0.7</v>
      </c>
      <c r="I119" s="33"/>
      <c r="J119" s="33"/>
      <c r="K119" s="33" t="s">
        <v>238</v>
      </c>
    </row>
    <row r="120" spans="2:11" ht="14.45" customHeight="1" x14ac:dyDescent="0.25">
      <c r="B120" s="116"/>
      <c r="C120" s="33" t="s">
        <v>237</v>
      </c>
      <c r="D120" s="9" t="s">
        <v>87</v>
      </c>
      <c r="E120" s="61"/>
      <c r="F120" s="64"/>
      <c r="G120" s="59">
        <v>4.2</v>
      </c>
      <c r="H120" s="58">
        <f t="shared" si="1"/>
        <v>4.2</v>
      </c>
      <c r="I120" s="33"/>
      <c r="J120" s="33"/>
      <c r="K120" s="33" t="s">
        <v>236</v>
      </c>
    </row>
    <row r="121" spans="2:11" ht="14.45" customHeight="1" x14ac:dyDescent="0.25">
      <c r="B121" s="116"/>
      <c r="C121" s="33" t="s">
        <v>235</v>
      </c>
      <c r="D121" s="9" t="s">
        <v>87</v>
      </c>
      <c r="E121" s="61"/>
      <c r="F121" s="64"/>
      <c r="G121" s="59">
        <v>5.3</v>
      </c>
      <c r="H121" s="58">
        <f t="shared" si="1"/>
        <v>5.3</v>
      </c>
      <c r="I121" s="33"/>
      <c r="J121" s="33"/>
      <c r="K121" s="33" t="s">
        <v>234</v>
      </c>
    </row>
    <row r="122" spans="2:11" ht="14.45" customHeight="1" x14ac:dyDescent="0.25">
      <c r="B122" s="116"/>
      <c r="C122" s="33" t="s">
        <v>233</v>
      </c>
      <c r="D122" s="9" t="s">
        <v>87</v>
      </c>
      <c r="E122" s="61"/>
      <c r="F122" s="64"/>
      <c r="G122" s="59">
        <v>0.6</v>
      </c>
      <c r="H122" s="58">
        <f t="shared" si="1"/>
        <v>0.6</v>
      </c>
      <c r="I122" s="33"/>
      <c r="J122" s="33"/>
      <c r="K122" s="33" t="s">
        <v>232</v>
      </c>
    </row>
    <row r="123" spans="2:11" ht="14.45" customHeight="1" thickBot="1" x14ac:dyDescent="0.3">
      <c r="B123" s="117"/>
      <c r="C123" s="26" t="s">
        <v>231</v>
      </c>
      <c r="D123" s="46" t="s">
        <v>87</v>
      </c>
      <c r="E123" s="57"/>
      <c r="F123" s="56"/>
      <c r="G123" s="55">
        <v>3</v>
      </c>
      <c r="H123" s="54">
        <f t="shared" si="1"/>
        <v>3</v>
      </c>
      <c r="I123" s="26"/>
      <c r="J123" s="26"/>
      <c r="K123" s="26" t="s">
        <v>230</v>
      </c>
    </row>
    <row r="124" spans="2:11" ht="14.45" customHeight="1" x14ac:dyDescent="0.25">
      <c r="B124" s="116" t="s">
        <v>24</v>
      </c>
      <c r="C124" s="47" t="s">
        <v>229</v>
      </c>
      <c r="D124" s="52" t="s">
        <v>87</v>
      </c>
      <c r="E124" s="63"/>
      <c r="F124" s="62"/>
      <c r="G124" s="49">
        <v>1.1000000000000001</v>
      </c>
      <c r="H124" s="48">
        <f t="shared" si="1"/>
        <v>1.1000000000000001</v>
      </c>
      <c r="I124" s="47"/>
      <c r="J124" s="47"/>
      <c r="K124" s="33" t="s">
        <v>228</v>
      </c>
    </row>
    <row r="125" spans="2:11" ht="14.45" customHeight="1" x14ac:dyDescent="0.25">
      <c r="B125" s="116"/>
      <c r="C125" s="33" t="s">
        <v>227</v>
      </c>
      <c r="D125" s="9" t="s">
        <v>87</v>
      </c>
      <c r="E125" s="44"/>
      <c r="F125" s="45"/>
      <c r="G125" s="42">
        <v>1.8</v>
      </c>
      <c r="H125" s="41">
        <f t="shared" si="1"/>
        <v>1.8</v>
      </c>
      <c r="I125" s="33"/>
      <c r="J125" s="33"/>
      <c r="K125" s="33" t="s">
        <v>226</v>
      </c>
    </row>
    <row r="126" spans="2:11" ht="14.45" customHeight="1" x14ac:dyDescent="0.25">
      <c r="B126" s="116"/>
      <c r="C126" s="33" t="s">
        <v>23</v>
      </c>
      <c r="D126" s="9" t="s">
        <v>87</v>
      </c>
      <c r="E126" s="44"/>
      <c r="F126" s="45"/>
      <c r="G126" s="42">
        <v>2.4</v>
      </c>
      <c r="H126" s="41">
        <f t="shared" si="1"/>
        <v>2.4</v>
      </c>
      <c r="I126" s="33"/>
      <c r="J126" s="33"/>
      <c r="K126" s="33" t="s">
        <v>225</v>
      </c>
    </row>
    <row r="127" spans="2:11" ht="14.45" customHeight="1" x14ac:dyDescent="0.25">
      <c r="B127" s="116"/>
      <c r="C127" s="33" t="s">
        <v>224</v>
      </c>
      <c r="D127" s="9" t="s">
        <v>87</v>
      </c>
      <c r="E127" s="44"/>
      <c r="F127" s="45"/>
      <c r="G127" s="42">
        <v>10</v>
      </c>
      <c r="H127" s="41">
        <f t="shared" si="1"/>
        <v>10</v>
      </c>
      <c r="I127" s="33"/>
      <c r="J127" s="33"/>
      <c r="K127" s="33" t="s">
        <v>223</v>
      </c>
    </row>
    <row r="128" spans="2:11" ht="14.45" customHeight="1" x14ac:dyDescent="0.25">
      <c r="B128" s="116"/>
      <c r="C128" s="33" t="s">
        <v>222</v>
      </c>
      <c r="D128" s="9" t="s">
        <v>87</v>
      </c>
      <c r="E128" s="44"/>
      <c r="F128" s="45"/>
      <c r="G128" s="42">
        <v>5.0999999999999996</v>
      </c>
      <c r="H128" s="41">
        <f t="shared" si="1"/>
        <v>5.0999999999999996</v>
      </c>
      <c r="I128" s="33"/>
      <c r="J128" s="33"/>
      <c r="K128" s="33" t="s">
        <v>221</v>
      </c>
    </row>
    <row r="129" spans="2:11" ht="14.45" customHeight="1" x14ac:dyDescent="0.25">
      <c r="B129" s="116"/>
      <c r="C129" s="33" t="s">
        <v>220</v>
      </c>
      <c r="D129" s="9" t="s">
        <v>87</v>
      </c>
      <c r="E129" s="44"/>
      <c r="F129" s="45"/>
      <c r="G129" s="42">
        <v>12.5</v>
      </c>
      <c r="H129" s="41">
        <f t="shared" si="1"/>
        <v>12.5</v>
      </c>
      <c r="I129" s="33"/>
      <c r="J129" s="33"/>
      <c r="K129" s="33" t="s">
        <v>219</v>
      </c>
    </row>
    <row r="130" spans="2:11" ht="14.45" customHeight="1" x14ac:dyDescent="0.25">
      <c r="B130" s="116"/>
      <c r="C130" s="33" t="s">
        <v>218</v>
      </c>
      <c r="D130" s="9" t="s">
        <v>87</v>
      </c>
      <c r="E130" s="44"/>
      <c r="F130" s="45"/>
      <c r="G130" s="42">
        <v>4</v>
      </c>
      <c r="H130" s="41">
        <f t="shared" si="1"/>
        <v>4</v>
      </c>
      <c r="I130" s="33"/>
      <c r="J130" s="33"/>
      <c r="K130" s="33" t="s">
        <v>217</v>
      </c>
    </row>
    <row r="131" spans="2:11" ht="14.45" customHeight="1" x14ac:dyDescent="0.25">
      <c r="B131" s="116"/>
      <c r="C131" s="33" t="s">
        <v>216</v>
      </c>
      <c r="D131" s="9" t="s">
        <v>87</v>
      </c>
      <c r="E131" s="44"/>
      <c r="F131" s="45"/>
      <c r="G131" s="42">
        <v>1.3</v>
      </c>
      <c r="H131" s="41">
        <f t="shared" si="1"/>
        <v>1.3</v>
      </c>
      <c r="I131" s="33"/>
      <c r="J131" s="33"/>
      <c r="K131" s="33" t="s">
        <v>215</v>
      </c>
    </row>
    <row r="132" spans="2:11" ht="14.45" customHeight="1" x14ac:dyDescent="0.25">
      <c r="B132" s="116"/>
      <c r="C132" s="33" t="s">
        <v>21</v>
      </c>
      <c r="D132" s="9" t="s">
        <v>87</v>
      </c>
      <c r="E132" s="44"/>
      <c r="F132" s="45"/>
      <c r="G132" s="42">
        <v>5.5</v>
      </c>
      <c r="H132" s="41">
        <f t="shared" si="1"/>
        <v>5.5</v>
      </c>
      <c r="I132" s="33"/>
      <c r="J132" s="33"/>
      <c r="K132" s="33" t="s">
        <v>214</v>
      </c>
    </row>
    <row r="133" spans="2:11" ht="14.45" customHeight="1" x14ac:dyDescent="0.25">
      <c r="B133" s="116"/>
      <c r="C133" s="33" t="s">
        <v>213</v>
      </c>
      <c r="D133" s="9" t="s">
        <v>87</v>
      </c>
      <c r="E133" s="44"/>
      <c r="F133" s="45"/>
      <c r="G133" s="42">
        <v>5.7</v>
      </c>
      <c r="H133" s="41">
        <f t="shared" si="1"/>
        <v>5.7</v>
      </c>
      <c r="I133" s="33"/>
      <c r="J133" s="33"/>
      <c r="K133" s="33" t="s">
        <v>212</v>
      </c>
    </row>
    <row r="134" spans="2:11" ht="15.75" customHeight="1" x14ac:dyDescent="0.25">
      <c r="B134" s="116"/>
      <c r="C134" s="33" t="s">
        <v>211</v>
      </c>
      <c r="D134" s="9" t="s">
        <v>87</v>
      </c>
      <c r="E134" s="44"/>
      <c r="F134" s="45"/>
      <c r="G134" s="42">
        <v>3.3</v>
      </c>
      <c r="H134" s="41">
        <f t="shared" si="1"/>
        <v>3.3</v>
      </c>
      <c r="I134" s="33"/>
      <c r="J134" s="33"/>
      <c r="K134" s="33" t="s">
        <v>210</v>
      </c>
    </row>
    <row r="135" spans="2:11" ht="15.75" customHeight="1" x14ac:dyDescent="0.25">
      <c r="B135" s="116"/>
      <c r="C135" s="33" t="s">
        <v>209</v>
      </c>
      <c r="D135" s="9" t="s">
        <v>87</v>
      </c>
      <c r="E135" s="44"/>
      <c r="F135" s="45"/>
      <c r="G135" s="42">
        <v>2.9</v>
      </c>
      <c r="H135" s="41">
        <f t="shared" si="1"/>
        <v>2.9</v>
      </c>
      <c r="I135" s="33"/>
      <c r="J135" s="33"/>
      <c r="K135" s="33" t="s">
        <v>208</v>
      </c>
    </row>
    <row r="136" spans="2:11" ht="15.75" customHeight="1" x14ac:dyDescent="0.25">
      <c r="B136" s="116"/>
      <c r="C136" s="33" t="s">
        <v>207</v>
      </c>
      <c r="D136" s="9" t="s">
        <v>87</v>
      </c>
      <c r="E136" s="44"/>
      <c r="F136" s="45"/>
      <c r="G136" s="42">
        <v>0.4</v>
      </c>
      <c r="H136" s="41">
        <f t="shared" ref="H136:H199" si="2">SUM(E136:G136)</f>
        <v>0.4</v>
      </c>
      <c r="I136" s="33"/>
      <c r="J136" s="33"/>
      <c r="K136" s="33" t="s">
        <v>206</v>
      </c>
    </row>
    <row r="137" spans="2:11" ht="15.75" customHeight="1" x14ac:dyDescent="0.25">
      <c r="B137" s="116"/>
      <c r="C137" s="33" t="s">
        <v>22</v>
      </c>
      <c r="D137" s="9" t="s">
        <v>87</v>
      </c>
      <c r="E137" s="61"/>
      <c r="F137" s="60"/>
      <c r="G137" s="59">
        <v>13.6</v>
      </c>
      <c r="H137" s="58">
        <f t="shared" si="2"/>
        <v>13.6</v>
      </c>
      <c r="I137" s="33"/>
      <c r="J137" s="33"/>
      <c r="K137" s="33" t="s">
        <v>205</v>
      </c>
    </row>
    <row r="138" spans="2:11" ht="15.75" customHeight="1" x14ac:dyDescent="0.25">
      <c r="B138" s="116"/>
      <c r="C138" s="33" t="s">
        <v>204</v>
      </c>
      <c r="D138" s="9" t="s">
        <v>87</v>
      </c>
      <c r="E138" s="61"/>
      <c r="F138" s="60"/>
      <c r="G138" s="59">
        <v>21.7</v>
      </c>
      <c r="H138" s="58">
        <f t="shared" si="2"/>
        <v>21.7</v>
      </c>
      <c r="I138" s="33"/>
      <c r="J138" s="33"/>
      <c r="K138" s="33" t="s">
        <v>203</v>
      </c>
    </row>
    <row r="139" spans="2:11" ht="15.75" customHeight="1" x14ac:dyDescent="0.25">
      <c r="B139" s="116"/>
      <c r="C139" s="33" t="s">
        <v>202</v>
      </c>
      <c r="D139" s="9" t="s">
        <v>87</v>
      </c>
      <c r="E139" s="61"/>
      <c r="F139" s="60"/>
      <c r="G139" s="59">
        <v>9.1999999999999993</v>
      </c>
      <c r="H139" s="58">
        <f t="shared" si="2"/>
        <v>9.1999999999999993</v>
      </c>
      <c r="I139" s="33"/>
      <c r="J139" s="33"/>
      <c r="K139" s="33" t="s">
        <v>201</v>
      </c>
    </row>
    <row r="140" spans="2:11" ht="15.75" customHeight="1" x14ac:dyDescent="0.25">
      <c r="B140" s="116"/>
      <c r="C140" s="33" t="s">
        <v>200</v>
      </c>
      <c r="D140" s="9" t="s">
        <v>87</v>
      </c>
      <c r="E140" s="61"/>
      <c r="F140" s="60"/>
      <c r="G140" s="59">
        <v>15.1</v>
      </c>
      <c r="H140" s="58">
        <f t="shared" si="2"/>
        <v>15.1</v>
      </c>
      <c r="I140" s="33"/>
      <c r="J140" s="33"/>
      <c r="K140" s="33" t="s">
        <v>199</v>
      </c>
    </row>
    <row r="141" spans="2:11" ht="15.75" customHeight="1" x14ac:dyDescent="0.25">
      <c r="B141" s="116"/>
      <c r="C141" s="33" t="s">
        <v>198</v>
      </c>
      <c r="D141" s="9" t="s">
        <v>87</v>
      </c>
      <c r="E141" s="61"/>
      <c r="F141" s="60"/>
      <c r="G141" s="59">
        <v>9</v>
      </c>
      <c r="H141" s="58">
        <f t="shared" si="2"/>
        <v>9</v>
      </c>
      <c r="I141" s="33"/>
      <c r="J141" s="33"/>
      <c r="K141" s="33" t="s">
        <v>197</v>
      </c>
    </row>
    <row r="142" spans="2:11" ht="15.75" customHeight="1" x14ac:dyDescent="0.25">
      <c r="B142" s="116"/>
      <c r="C142" s="33" t="s">
        <v>20</v>
      </c>
      <c r="D142" s="9" t="s">
        <v>87</v>
      </c>
      <c r="E142" s="61"/>
      <c r="F142" s="60"/>
      <c r="G142" s="59">
        <v>4.5999999999999996</v>
      </c>
      <c r="H142" s="58">
        <f t="shared" si="2"/>
        <v>4.5999999999999996</v>
      </c>
      <c r="I142" s="33"/>
      <c r="J142" s="33"/>
      <c r="K142" s="33" t="s">
        <v>196</v>
      </c>
    </row>
    <row r="143" spans="2:11" ht="15.75" customHeight="1" x14ac:dyDescent="0.25">
      <c r="B143" s="116"/>
      <c r="C143" s="33" t="s">
        <v>195</v>
      </c>
      <c r="D143" s="9" t="s">
        <v>87</v>
      </c>
      <c r="E143" s="61"/>
      <c r="F143" s="60"/>
      <c r="G143" s="59">
        <v>5.2</v>
      </c>
      <c r="H143" s="58">
        <f t="shared" si="2"/>
        <v>5.2</v>
      </c>
      <c r="I143" s="33"/>
      <c r="J143" s="33"/>
      <c r="K143" s="33" t="s">
        <v>194</v>
      </c>
    </row>
    <row r="144" spans="2:11" ht="15.75" customHeight="1" x14ac:dyDescent="0.25">
      <c r="B144" s="116"/>
      <c r="C144" s="33" t="s">
        <v>193</v>
      </c>
      <c r="D144" s="9" t="s">
        <v>87</v>
      </c>
      <c r="E144" s="61"/>
      <c r="F144" s="60"/>
      <c r="G144" s="59">
        <v>4.5999999999999996</v>
      </c>
      <c r="H144" s="58">
        <f t="shared" si="2"/>
        <v>4.5999999999999996</v>
      </c>
      <c r="I144" s="33"/>
      <c r="J144" s="33"/>
      <c r="K144" s="33" t="s">
        <v>192</v>
      </c>
    </row>
    <row r="145" spans="2:11" ht="15.75" customHeight="1" x14ac:dyDescent="0.25">
      <c r="B145" s="116"/>
      <c r="C145" s="33" t="s">
        <v>191</v>
      </c>
      <c r="D145" s="9" t="s">
        <v>87</v>
      </c>
      <c r="E145" s="61"/>
      <c r="F145" s="60"/>
      <c r="G145" s="59">
        <v>2.5</v>
      </c>
      <c r="H145" s="58">
        <f t="shared" si="2"/>
        <v>2.5</v>
      </c>
      <c r="I145" s="33"/>
      <c r="J145" s="33"/>
      <c r="K145" s="33" t="s">
        <v>190</v>
      </c>
    </row>
    <row r="146" spans="2:11" ht="15.75" customHeight="1" x14ac:dyDescent="0.25">
      <c r="B146" s="116"/>
      <c r="C146" s="33" t="s">
        <v>189</v>
      </c>
      <c r="D146" s="9" t="s">
        <v>87</v>
      </c>
      <c r="E146" s="61"/>
      <c r="F146" s="60"/>
      <c r="G146" s="59">
        <v>1</v>
      </c>
      <c r="H146" s="58">
        <f t="shared" si="2"/>
        <v>1</v>
      </c>
      <c r="I146" s="33"/>
      <c r="J146" s="33"/>
      <c r="K146" s="33" t="s">
        <v>188</v>
      </c>
    </row>
    <row r="147" spans="2:11" ht="15.75" customHeight="1" x14ac:dyDescent="0.25">
      <c r="B147" s="116"/>
      <c r="C147" s="33" t="s">
        <v>187</v>
      </c>
      <c r="D147" s="9" t="s">
        <v>87</v>
      </c>
      <c r="E147" s="61"/>
      <c r="F147" s="60"/>
      <c r="G147" s="59">
        <v>0.7</v>
      </c>
      <c r="H147" s="58">
        <f t="shared" si="2"/>
        <v>0.7</v>
      </c>
      <c r="I147" s="33"/>
      <c r="J147" s="33"/>
      <c r="K147" s="33" t="s">
        <v>186</v>
      </c>
    </row>
    <row r="148" spans="2:11" ht="15.75" customHeight="1" x14ac:dyDescent="0.25">
      <c r="B148" s="116"/>
      <c r="C148" s="33" t="s">
        <v>185</v>
      </c>
      <c r="D148" s="9" t="s">
        <v>87</v>
      </c>
      <c r="E148" s="61"/>
      <c r="F148" s="60"/>
      <c r="G148" s="59">
        <v>1</v>
      </c>
      <c r="H148" s="58">
        <f t="shared" si="2"/>
        <v>1</v>
      </c>
      <c r="I148" s="33"/>
      <c r="J148" s="33"/>
      <c r="K148" s="33" t="s">
        <v>184</v>
      </c>
    </row>
    <row r="149" spans="2:11" ht="15.75" customHeight="1" x14ac:dyDescent="0.25">
      <c r="B149" s="116"/>
      <c r="C149" s="33" t="s">
        <v>183</v>
      </c>
      <c r="D149" s="9" t="s">
        <v>87</v>
      </c>
      <c r="E149" s="61"/>
      <c r="F149" s="60"/>
      <c r="G149" s="59">
        <v>11.5</v>
      </c>
      <c r="H149" s="58">
        <f t="shared" si="2"/>
        <v>11.5</v>
      </c>
      <c r="I149" s="33"/>
      <c r="J149" s="33"/>
      <c r="K149" s="33" t="s">
        <v>182</v>
      </c>
    </row>
    <row r="150" spans="2:11" ht="15.75" customHeight="1" x14ac:dyDescent="0.25">
      <c r="B150" s="116"/>
      <c r="C150" s="33" t="s">
        <v>181</v>
      </c>
      <c r="D150" s="9" t="s">
        <v>87</v>
      </c>
      <c r="E150" s="61"/>
      <c r="F150" s="60"/>
      <c r="G150" s="59">
        <v>2.9</v>
      </c>
      <c r="H150" s="58">
        <f t="shared" si="2"/>
        <v>2.9</v>
      </c>
      <c r="I150" s="33"/>
      <c r="J150" s="33"/>
      <c r="K150" s="33" t="s">
        <v>180</v>
      </c>
    </row>
    <row r="151" spans="2:11" ht="15.75" customHeight="1" x14ac:dyDescent="0.25">
      <c r="B151" s="116"/>
      <c r="C151" s="33" t="s">
        <v>179</v>
      </c>
      <c r="D151" s="9" t="s">
        <v>87</v>
      </c>
      <c r="E151" s="61"/>
      <c r="F151" s="60"/>
      <c r="G151" s="59">
        <v>1.7</v>
      </c>
      <c r="H151" s="58">
        <f t="shared" si="2"/>
        <v>1.7</v>
      </c>
      <c r="I151" s="33"/>
      <c r="J151" s="33"/>
      <c r="K151" s="33" t="s">
        <v>178</v>
      </c>
    </row>
    <row r="152" spans="2:11" ht="15.75" customHeight="1" thickBot="1" x14ac:dyDescent="0.3">
      <c r="B152" s="117"/>
      <c r="C152" s="26" t="s">
        <v>177</v>
      </c>
      <c r="D152" s="31" t="s">
        <v>87</v>
      </c>
      <c r="E152" s="57"/>
      <c r="F152" s="56"/>
      <c r="G152" s="55">
        <v>7.9</v>
      </c>
      <c r="H152" s="54">
        <f t="shared" si="2"/>
        <v>7.9</v>
      </c>
      <c r="I152" s="26"/>
      <c r="J152" s="26"/>
      <c r="K152" s="26" t="s">
        <v>176</v>
      </c>
    </row>
    <row r="153" spans="2:11" ht="15.75" customHeight="1" x14ac:dyDescent="0.25">
      <c r="B153" s="115" t="s">
        <v>18</v>
      </c>
      <c r="C153" s="53" t="s">
        <v>175</v>
      </c>
      <c r="D153" s="52" t="s">
        <v>87</v>
      </c>
      <c r="E153" s="51"/>
      <c r="F153" s="50"/>
      <c r="G153" s="49">
        <v>0.6</v>
      </c>
      <c r="H153" s="48">
        <f t="shared" si="2"/>
        <v>0.6</v>
      </c>
      <c r="I153" s="47"/>
      <c r="J153" s="47"/>
      <c r="K153" s="47" t="s">
        <v>174</v>
      </c>
    </row>
    <row r="154" spans="2:11" ht="14.45" customHeight="1" x14ac:dyDescent="0.25">
      <c r="B154" s="116"/>
      <c r="C154" t="s">
        <v>16</v>
      </c>
      <c r="D154" s="9" t="s">
        <v>87</v>
      </c>
      <c r="E154" s="44"/>
      <c r="F154" s="45"/>
      <c r="G154" s="42">
        <v>0.6</v>
      </c>
      <c r="H154" s="41">
        <f t="shared" si="2"/>
        <v>0.6</v>
      </c>
      <c r="I154" s="33"/>
      <c r="J154" s="33"/>
      <c r="K154" s="33" t="s">
        <v>173</v>
      </c>
    </row>
    <row r="155" spans="2:11" ht="14.45" customHeight="1" x14ac:dyDescent="0.25">
      <c r="B155" s="116"/>
      <c r="C155" t="s">
        <v>172</v>
      </c>
      <c r="D155" s="9" t="s">
        <v>87</v>
      </c>
      <c r="E155" s="44"/>
      <c r="F155" s="45"/>
      <c r="G155" s="42">
        <v>0.7</v>
      </c>
      <c r="H155" s="41">
        <f t="shared" si="2"/>
        <v>0.7</v>
      </c>
      <c r="I155" s="33"/>
      <c r="J155" s="33"/>
      <c r="K155" s="33" t="s">
        <v>171</v>
      </c>
    </row>
    <row r="156" spans="2:11" ht="14.45" customHeight="1" x14ac:dyDescent="0.25">
      <c r="B156" s="116"/>
      <c r="C156" t="s">
        <v>170</v>
      </c>
      <c r="D156" s="9" t="s">
        <v>87</v>
      </c>
      <c r="E156" s="45"/>
      <c r="F156" s="45"/>
      <c r="G156" s="42">
        <v>0.6</v>
      </c>
      <c r="H156" s="41">
        <f t="shared" si="2"/>
        <v>0.6</v>
      </c>
      <c r="I156" s="33"/>
      <c r="J156" s="33"/>
      <c r="K156" s="33" t="s">
        <v>169</v>
      </c>
    </row>
    <row r="157" spans="2:11" ht="14.45" customHeight="1" x14ac:dyDescent="0.25">
      <c r="B157" s="116"/>
      <c r="C157" t="s">
        <v>168</v>
      </c>
      <c r="D157" s="9" t="s">
        <v>87</v>
      </c>
      <c r="E157" s="44"/>
      <c r="F157" s="45"/>
      <c r="G157" s="42">
        <v>0.7</v>
      </c>
      <c r="H157" s="41">
        <f t="shared" si="2"/>
        <v>0.7</v>
      </c>
      <c r="I157" s="33"/>
      <c r="J157" s="33"/>
      <c r="K157" s="33" t="s">
        <v>167</v>
      </c>
    </row>
    <row r="158" spans="2:11" ht="14.45" customHeight="1" x14ac:dyDescent="0.25">
      <c r="B158" s="116"/>
      <c r="C158" t="s">
        <v>166</v>
      </c>
      <c r="D158" s="9" t="s">
        <v>87</v>
      </c>
      <c r="E158" s="44"/>
      <c r="F158" s="45"/>
      <c r="G158" s="42">
        <v>0.8</v>
      </c>
      <c r="H158" s="41">
        <f t="shared" si="2"/>
        <v>0.8</v>
      </c>
      <c r="I158" s="33"/>
      <c r="J158" s="33"/>
      <c r="K158" s="33" t="s">
        <v>165</v>
      </c>
    </row>
    <row r="159" spans="2:11" ht="14.45" customHeight="1" x14ac:dyDescent="0.25">
      <c r="B159" s="116"/>
      <c r="C159" t="s">
        <v>164</v>
      </c>
      <c r="D159" s="9" t="s">
        <v>87</v>
      </c>
      <c r="E159" s="44"/>
      <c r="F159" s="45"/>
      <c r="G159" s="42">
        <v>2</v>
      </c>
      <c r="H159" s="41">
        <f t="shared" si="2"/>
        <v>2</v>
      </c>
      <c r="I159" s="33"/>
      <c r="J159" s="33"/>
      <c r="K159" s="33" t="s">
        <v>163</v>
      </c>
    </row>
    <row r="160" spans="2:11" ht="14.45" customHeight="1" x14ac:dyDescent="0.25">
      <c r="B160" s="116"/>
      <c r="C160" t="s">
        <v>162</v>
      </c>
      <c r="D160" s="9" t="s">
        <v>87</v>
      </c>
      <c r="E160" s="44"/>
      <c r="F160" s="45"/>
      <c r="G160" s="42">
        <v>1.6</v>
      </c>
      <c r="H160" s="41">
        <f t="shared" si="2"/>
        <v>1.6</v>
      </c>
      <c r="I160" s="33"/>
      <c r="J160" s="33"/>
      <c r="K160" s="33" t="s">
        <v>161</v>
      </c>
    </row>
    <row r="161" spans="2:11" ht="14.45" customHeight="1" x14ac:dyDescent="0.25">
      <c r="B161" s="116"/>
      <c r="C161" t="s">
        <v>160</v>
      </c>
      <c r="D161" s="9" t="s">
        <v>87</v>
      </c>
      <c r="E161" s="44"/>
      <c r="F161" s="45"/>
      <c r="G161" s="42">
        <v>0.6</v>
      </c>
      <c r="H161" s="41">
        <f t="shared" si="2"/>
        <v>0.6</v>
      </c>
      <c r="I161" s="33"/>
      <c r="J161" s="33"/>
      <c r="K161" s="33" t="s">
        <v>159</v>
      </c>
    </row>
    <row r="162" spans="2:11" ht="14.45" customHeight="1" x14ac:dyDescent="0.25">
      <c r="B162" s="116"/>
      <c r="C162" t="s">
        <v>158</v>
      </c>
      <c r="D162" s="9" t="s">
        <v>87</v>
      </c>
      <c r="E162" s="44"/>
      <c r="F162" s="45"/>
      <c r="G162" s="42">
        <v>0.6</v>
      </c>
      <c r="H162" s="41">
        <f t="shared" si="2"/>
        <v>0.6</v>
      </c>
      <c r="I162" s="33"/>
      <c r="J162" s="33"/>
      <c r="K162" s="33" t="s">
        <v>157</v>
      </c>
    </row>
    <row r="163" spans="2:11" ht="14.45" customHeight="1" x14ac:dyDescent="0.25">
      <c r="B163" s="116"/>
      <c r="C163" s="33" t="s">
        <v>156</v>
      </c>
      <c r="D163" s="9" t="s">
        <v>87</v>
      </c>
      <c r="E163" s="44"/>
      <c r="F163" s="45"/>
      <c r="G163" s="42">
        <v>2</v>
      </c>
      <c r="H163" s="41">
        <f t="shared" si="2"/>
        <v>2</v>
      </c>
      <c r="I163" s="33"/>
      <c r="J163" s="33"/>
      <c r="K163" s="33" t="s">
        <v>155</v>
      </c>
    </row>
    <row r="164" spans="2:11" ht="14.45" customHeight="1" x14ac:dyDescent="0.25">
      <c r="B164" s="116"/>
      <c r="C164" t="s">
        <v>154</v>
      </c>
      <c r="D164" s="9" t="s">
        <v>87</v>
      </c>
      <c r="E164" s="44"/>
      <c r="F164" s="45"/>
      <c r="G164" s="42">
        <v>2.2999999999999998</v>
      </c>
      <c r="H164" s="41">
        <f t="shared" si="2"/>
        <v>2.2999999999999998</v>
      </c>
      <c r="I164" s="33"/>
      <c r="J164" s="33"/>
      <c r="K164" s="33" t="s">
        <v>153</v>
      </c>
    </row>
    <row r="165" spans="2:11" ht="14.45" customHeight="1" x14ac:dyDescent="0.25">
      <c r="B165" s="116"/>
      <c r="C165" t="s">
        <v>152</v>
      </c>
      <c r="D165" s="9" t="s">
        <v>87</v>
      </c>
      <c r="E165" s="44"/>
      <c r="F165" s="45"/>
      <c r="G165" s="42">
        <v>1.7</v>
      </c>
      <c r="H165" s="41">
        <f t="shared" si="2"/>
        <v>1.7</v>
      </c>
      <c r="I165" s="33"/>
      <c r="J165" s="33"/>
      <c r="K165" s="33" t="s">
        <v>151</v>
      </c>
    </row>
    <row r="166" spans="2:11" ht="14.45" customHeight="1" x14ac:dyDescent="0.25">
      <c r="B166" s="116"/>
      <c r="C166" t="s">
        <v>150</v>
      </c>
      <c r="D166" s="9" t="s">
        <v>87</v>
      </c>
      <c r="E166" s="44"/>
      <c r="F166" s="45"/>
      <c r="G166" s="42">
        <v>2.8</v>
      </c>
      <c r="H166" s="41">
        <f t="shared" si="2"/>
        <v>2.8</v>
      </c>
      <c r="I166" s="33"/>
      <c r="J166" s="33"/>
      <c r="K166" s="33" t="s">
        <v>149</v>
      </c>
    </row>
    <row r="167" spans="2:11" ht="14.45" customHeight="1" x14ac:dyDescent="0.25">
      <c r="B167" s="116"/>
      <c r="C167" t="s">
        <v>148</v>
      </c>
      <c r="D167" s="9" t="s">
        <v>87</v>
      </c>
      <c r="E167" s="44"/>
      <c r="F167" s="45"/>
      <c r="G167" s="42">
        <v>2.5</v>
      </c>
      <c r="H167" s="41">
        <f t="shared" si="2"/>
        <v>2.5</v>
      </c>
      <c r="I167" s="33"/>
      <c r="J167" s="33"/>
      <c r="K167" s="33" t="s">
        <v>147</v>
      </c>
    </row>
    <row r="168" spans="2:11" ht="14.45" customHeight="1" x14ac:dyDescent="0.25">
      <c r="B168" s="116"/>
      <c r="C168" t="s">
        <v>146</v>
      </c>
      <c r="D168" s="9" t="s">
        <v>87</v>
      </c>
      <c r="E168" s="44"/>
      <c r="F168" s="45"/>
      <c r="G168" s="42">
        <v>0.7</v>
      </c>
      <c r="H168" s="41">
        <f t="shared" si="2"/>
        <v>0.7</v>
      </c>
      <c r="I168" s="33"/>
      <c r="J168" s="33"/>
      <c r="K168" s="33" t="s">
        <v>145</v>
      </c>
    </row>
    <row r="169" spans="2:11" ht="14.45" customHeight="1" x14ac:dyDescent="0.25">
      <c r="B169" s="116"/>
      <c r="C169" t="s">
        <v>144</v>
      </c>
      <c r="D169" s="9" t="s">
        <v>87</v>
      </c>
      <c r="E169" s="44"/>
      <c r="F169" s="45"/>
      <c r="G169" s="42">
        <v>0.8</v>
      </c>
      <c r="H169" s="41">
        <f t="shared" si="2"/>
        <v>0.8</v>
      </c>
      <c r="I169" s="33"/>
      <c r="J169" s="33"/>
      <c r="K169" s="33" t="s">
        <v>143</v>
      </c>
    </row>
    <row r="170" spans="2:11" ht="14.45" customHeight="1" x14ac:dyDescent="0.25">
      <c r="B170" s="116"/>
      <c r="C170" t="s">
        <v>142</v>
      </c>
      <c r="D170" s="9" t="s">
        <v>87</v>
      </c>
      <c r="E170" s="44"/>
      <c r="F170" s="45"/>
      <c r="G170" s="42">
        <v>3.2</v>
      </c>
      <c r="H170" s="41">
        <f t="shared" si="2"/>
        <v>3.2</v>
      </c>
      <c r="I170" s="33"/>
      <c r="J170" s="33"/>
      <c r="K170" s="33" t="s">
        <v>141</v>
      </c>
    </row>
    <row r="171" spans="2:11" ht="14.45" customHeight="1" x14ac:dyDescent="0.25">
      <c r="B171" s="116"/>
      <c r="C171" t="s">
        <v>140</v>
      </c>
      <c r="D171" s="9" t="s">
        <v>87</v>
      </c>
      <c r="E171" s="44"/>
      <c r="F171" s="45"/>
      <c r="G171" s="42">
        <v>2.9</v>
      </c>
      <c r="H171" s="41">
        <f t="shared" si="2"/>
        <v>2.9</v>
      </c>
      <c r="I171" s="33"/>
      <c r="J171" s="33"/>
      <c r="K171" s="33" t="s">
        <v>139</v>
      </c>
    </row>
    <row r="172" spans="2:11" ht="15" customHeight="1" x14ac:dyDescent="0.25">
      <c r="B172" s="116"/>
      <c r="C172" t="s">
        <v>138</v>
      </c>
      <c r="D172" s="9" t="s">
        <v>87</v>
      </c>
      <c r="E172" s="44"/>
      <c r="F172" s="45"/>
      <c r="G172" s="42">
        <v>0.7</v>
      </c>
      <c r="H172" s="41">
        <f t="shared" si="2"/>
        <v>0.7</v>
      </c>
      <c r="I172" s="33"/>
      <c r="J172" s="33"/>
      <c r="K172" s="33" t="s">
        <v>137</v>
      </c>
    </row>
    <row r="173" spans="2:11" ht="14.45" customHeight="1" x14ac:dyDescent="0.25">
      <c r="B173" s="116"/>
      <c r="C173" t="s">
        <v>136</v>
      </c>
      <c r="D173" s="9" t="s">
        <v>87</v>
      </c>
      <c r="E173" s="44"/>
      <c r="F173" s="45"/>
      <c r="G173" s="42">
        <v>3.3</v>
      </c>
      <c r="H173" s="41">
        <f t="shared" si="2"/>
        <v>3.3</v>
      </c>
      <c r="I173" s="33"/>
      <c r="J173" s="33"/>
      <c r="K173" s="33" t="s">
        <v>135</v>
      </c>
    </row>
    <row r="174" spans="2:11" ht="14.45" customHeight="1" x14ac:dyDescent="0.25">
      <c r="B174" s="116"/>
      <c r="C174" s="33" t="s">
        <v>134</v>
      </c>
      <c r="D174" s="9" t="s">
        <v>87</v>
      </c>
      <c r="E174" s="44"/>
      <c r="F174" s="45"/>
      <c r="G174" s="42">
        <v>3.1</v>
      </c>
      <c r="H174" s="41">
        <f t="shared" si="2"/>
        <v>3.1</v>
      </c>
      <c r="I174" s="33"/>
      <c r="J174" s="33"/>
      <c r="K174" s="33" t="s">
        <v>133</v>
      </c>
    </row>
    <row r="175" spans="2:11" ht="14.45" customHeight="1" x14ac:dyDescent="0.25">
      <c r="B175" s="116"/>
      <c r="C175" s="33" t="s">
        <v>132</v>
      </c>
      <c r="D175" s="9" t="s">
        <v>87</v>
      </c>
      <c r="E175" s="44"/>
      <c r="F175" s="45"/>
      <c r="G175" s="42">
        <v>4.0999999999999996</v>
      </c>
      <c r="H175" s="41">
        <f t="shared" si="2"/>
        <v>4.0999999999999996</v>
      </c>
      <c r="I175" s="33"/>
      <c r="J175" s="33"/>
      <c r="K175" s="33" t="s">
        <v>125</v>
      </c>
    </row>
    <row r="176" spans="2:11" ht="14.45" customHeight="1" x14ac:dyDescent="0.25">
      <c r="B176" s="116"/>
      <c r="C176" s="33" t="s">
        <v>131</v>
      </c>
      <c r="D176" s="9" t="s">
        <v>87</v>
      </c>
      <c r="E176" s="44"/>
      <c r="F176" s="45"/>
      <c r="G176" s="42">
        <v>1.5</v>
      </c>
      <c r="H176" s="41">
        <f t="shared" si="2"/>
        <v>1.5</v>
      </c>
      <c r="I176" s="33"/>
      <c r="J176" s="33"/>
      <c r="K176" s="33" t="s">
        <v>123</v>
      </c>
    </row>
    <row r="177" spans="2:11" ht="14.45" customHeight="1" x14ac:dyDescent="0.25">
      <c r="B177" s="116"/>
      <c r="C177" s="33" t="s">
        <v>130</v>
      </c>
      <c r="D177" s="9" t="s">
        <v>87</v>
      </c>
      <c r="E177" s="44"/>
      <c r="F177" s="45"/>
      <c r="G177" s="42">
        <v>3.2</v>
      </c>
      <c r="H177" s="41">
        <f t="shared" si="2"/>
        <v>3.2</v>
      </c>
      <c r="I177" s="33"/>
      <c r="J177" s="33"/>
      <c r="K177" s="33" t="s">
        <v>122</v>
      </c>
    </row>
    <row r="178" spans="2:11" ht="14.45" customHeight="1" x14ac:dyDescent="0.25">
      <c r="B178" s="116"/>
      <c r="C178" s="33" t="s">
        <v>129</v>
      </c>
      <c r="D178" s="9" t="s">
        <v>87</v>
      </c>
      <c r="E178" s="44"/>
      <c r="F178" s="45"/>
      <c r="G178" s="42">
        <v>0.9</v>
      </c>
      <c r="H178" s="41">
        <f t="shared" si="2"/>
        <v>0.9</v>
      </c>
      <c r="I178" s="33"/>
      <c r="J178" s="33"/>
      <c r="K178" s="33" t="s">
        <v>120</v>
      </c>
    </row>
    <row r="179" spans="2:11" ht="14.45" customHeight="1" x14ac:dyDescent="0.25">
      <c r="B179" s="116"/>
      <c r="C179" s="33" t="s">
        <v>17</v>
      </c>
      <c r="D179" s="9" t="s">
        <v>87</v>
      </c>
      <c r="E179" s="44"/>
      <c r="F179" s="45"/>
      <c r="G179" s="42">
        <v>0.7</v>
      </c>
      <c r="H179" s="41">
        <f t="shared" si="2"/>
        <v>0.7</v>
      </c>
      <c r="I179" s="33"/>
      <c r="J179" s="33"/>
      <c r="K179" s="33" t="s">
        <v>118</v>
      </c>
    </row>
    <row r="180" spans="2:11" ht="14.45" customHeight="1" x14ac:dyDescent="0.25">
      <c r="B180" s="116"/>
      <c r="C180" s="33" t="s">
        <v>128</v>
      </c>
      <c r="D180" s="9" t="s">
        <v>87</v>
      </c>
      <c r="E180" s="44"/>
      <c r="F180" s="45"/>
      <c r="G180" s="42">
        <v>0.5</v>
      </c>
      <c r="H180" s="41">
        <f t="shared" si="2"/>
        <v>0.5</v>
      </c>
      <c r="I180" s="33"/>
      <c r="J180" s="33"/>
      <c r="K180" s="33" t="s">
        <v>117</v>
      </c>
    </row>
    <row r="181" spans="2:11" ht="14.45" customHeight="1" x14ac:dyDescent="0.25">
      <c r="B181" s="116"/>
      <c r="C181" s="33" t="s">
        <v>127</v>
      </c>
      <c r="D181" s="9" t="s">
        <v>87</v>
      </c>
      <c r="E181" s="44"/>
      <c r="F181" s="45"/>
      <c r="G181" s="42">
        <v>1</v>
      </c>
      <c r="H181" s="41">
        <f t="shared" si="2"/>
        <v>1</v>
      </c>
      <c r="I181" s="33"/>
      <c r="J181" s="33"/>
      <c r="K181" s="33" t="s">
        <v>116</v>
      </c>
    </row>
    <row r="182" spans="2:11" ht="14.45" customHeight="1" thickBot="1" x14ac:dyDescent="0.3">
      <c r="B182" s="117"/>
      <c r="C182" s="26" t="s">
        <v>126</v>
      </c>
      <c r="D182" s="46" t="s">
        <v>87</v>
      </c>
      <c r="E182" s="40"/>
      <c r="F182" s="39"/>
      <c r="G182" s="38">
        <v>0.9</v>
      </c>
      <c r="H182" s="27">
        <f t="shared" si="2"/>
        <v>0.9</v>
      </c>
      <c r="I182" s="26"/>
      <c r="J182" s="26"/>
      <c r="K182" s="26" t="s">
        <v>115</v>
      </c>
    </row>
    <row r="183" spans="2:11" ht="14.45" customHeight="1" x14ac:dyDescent="0.25">
      <c r="B183" s="115" t="s">
        <v>41</v>
      </c>
      <c r="C183" s="33" t="s">
        <v>43</v>
      </c>
      <c r="D183" s="9" t="s">
        <v>112</v>
      </c>
      <c r="E183" s="44"/>
      <c r="F183" s="43"/>
      <c r="G183" s="42">
        <v>8.9999999999999998E-4</v>
      </c>
      <c r="H183" s="41">
        <f t="shared" si="2"/>
        <v>8.9999999999999998E-4</v>
      </c>
      <c r="I183" s="33"/>
      <c r="J183" s="33"/>
      <c r="K183" s="33" t="s">
        <v>125</v>
      </c>
    </row>
    <row r="184" spans="2:11" ht="14.45" customHeight="1" x14ac:dyDescent="0.25">
      <c r="B184" s="116"/>
      <c r="C184" s="33" t="s">
        <v>124</v>
      </c>
      <c r="D184" s="9" t="s">
        <v>112</v>
      </c>
      <c r="E184" s="44"/>
      <c r="F184" s="43"/>
      <c r="G184" s="42">
        <v>1E-3</v>
      </c>
      <c r="H184" s="41">
        <f t="shared" si="2"/>
        <v>1E-3</v>
      </c>
      <c r="I184" s="33"/>
      <c r="J184" s="33"/>
      <c r="K184" s="33" t="s">
        <v>123</v>
      </c>
    </row>
    <row r="185" spans="2:11" ht="14.45" customHeight="1" x14ac:dyDescent="0.25">
      <c r="B185" s="116"/>
      <c r="C185" s="33" t="s">
        <v>47</v>
      </c>
      <c r="D185" s="9" t="s">
        <v>82</v>
      </c>
      <c r="E185" s="44"/>
      <c r="F185" s="43"/>
      <c r="G185" s="42">
        <v>5.5999999999999999E-3</v>
      </c>
      <c r="H185" s="41">
        <f t="shared" si="2"/>
        <v>5.5999999999999999E-3</v>
      </c>
      <c r="I185" s="33"/>
      <c r="J185" s="33"/>
      <c r="K185" s="33" t="s">
        <v>122</v>
      </c>
    </row>
    <row r="186" spans="2:11" ht="14.45" customHeight="1" x14ac:dyDescent="0.25">
      <c r="B186" s="116"/>
      <c r="C186" s="33" t="s">
        <v>121</v>
      </c>
      <c r="D186" s="9" t="s">
        <v>82</v>
      </c>
      <c r="E186" s="44"/>
      <c r="F186" s="43"/>
      <c r="G186" s="42">
        <v>5.0000000000000001E-3</v>
      </c>
      <c r="H186" s="41">
        <f t="shared" si="2"/>
        <v>5.0000000000000001E-3</v>
      </c>
      <c r="I186" s="33"/>
      <c r="J186" s="33"/>
      <c r="K186" s="33" t="s">
        <v>120</v>
      </c>
    </row>
    <row r="187" spans="2:11" ht="14.45" customHeight="1" x14ac:dyDescent="0.25">
      <c r="B187" s="116"/>
      <c r="C187" s="33" t="s">
        <v>119</v>
      </c>
      <c r="D187" s="9" t="s">
        <v>112</v>
      </c>
      <c r="E187" s="44"/>
      <c r="F187" s="43"/>
      <c r="G187" s="42">
        <v>4.0000000000000002E-4</v>
      </c>
      <c r="H187" s="41">
        <f t="shared" si="2"/>
        <v>4.0000000000000002E-4</v>
      </c>
      <c r="I187" s="33"/>
      <c r="J187" s="33"/>
      <c r="K187" s="33" t="s">
        <v>118</v>
      </c>
    </row>
    <row r="188" spans="2:11" ht="14.45" customHeight="1" x14ac:dyDescent="0.25">
      <c r="B188" s="116"/>
      <c r="C188" s="33" t="s">
        <v>46</v>
      </c>
      <c r="D188" s="9" t="s">
        <v>112</v>
      </c>
      <c r="E188" s="44"/>
      <c r="F188" s="43"/>
      <c r="G188" s="42">
        <v>2.0000000000000001E-4</v>
      </c>
      <c r="H188" s="41">
        <f t="shared" si="2"/>
        <v>2.0000000000000001E-4</v>
      </c>
      <c r="I188" s="33"/>
      <c r="J188" s="33"/>
      <c r="K188" s="33" t="s">
        <v>117</v>
      </c>
    </row>
    <row r="189" spans="2:11" ht="14.45" customHeight="1" x14ac:dyDescent="0.25">
      <c r="B189" s="116"/>
      <c r="C189" s="33" t="s">
        <v>44</v>
      </c>
      <c r="D189" s="9" t="s">
        <v>112</v>
      </c>
      <c r="E189" s="44"/>
      <c r="F189" s="43"/>
      <c r="G189" s="42">
        <v>6.9999999999999999E-4</v>
      </c>
      <c r="H189" s="41">
        <f t="shared" si="2"/>
        <v>6.9999999999999999E-4</v>
      </c>
      <c r="I189" s="33"/>
      <c r="J189" s="33"/>
      <c r="K189" s="33" t="s">
        <v>116</v>
      </c>
    </row>
    <row r="190" spans="2:11" ht="14.45" customHeight="1" x14ac:dyDescent="0.25">
      <c r="B190" s="116"/>
      <c r="C190" s="33" t="s">
        <v>45</v>
      </c>
      <c r="D190" s="9" t="s">
        <v>112</v>
      </c>
      <c r="E190" s="44"/>
      <c r="F190" s="43"/>
      <c r="G190" s="42">
        <v>4.0000000000000002E-4</v>
      </c>
      <c r="H190" s="41">
        <f t="shared" si="2"/>
        <v>4.0000000000000002E-4</v>
      </c>
      <c r="I190" s="33"/>
      <c r="J190" s="33"/>
      <c r="K190" s="33" t="s">
        <v>115</v>
      </c>
    </row>
    <row r="191" spans="2:11" ht="14.45" customHeight="1" x14ac:dyDescent="0.25">
      <c r="B191" s="116"/>
      <c r="C191" s="33" t="s">
        <v>114</v>
      </c>
      <c r="D191" s="9" t="s">
        <v>112</v>
      </c>
      <c r="E191" s="44"/>
      <c r="F191" s="43"/>
      <c r="G191" s="42">
        <v>4.0000000000000002E-4</v>
      </c>
      <c r="H191" s="41">
        <f t="shared" si="2"/>
        <v>4.0000000000000002E-4</v>
      </c>
      <c r="I191" s="33"/>
      <c r="J191" s="33"/>
      <c r="K191" s="33" t="s">
        <v>110</v>
      </c>
    </row>
    <row r="192" spans="2:11" ht="14.45" customHeight="1" x14ac:dyDescent="0.25">
      <c r="B192" s="116"/>
      <c r="C192" s="33" t="s">
        <v>42</v>
      </c>
      <c r="D192" s="9" t="s">
        <v>112</v>
      </c>
      <c r="E192" s="44"/>
      <c r="F192" s="43"/>
      <c r="G192" s="42">
        <v>0</v>
      </c>
      <c r="H192" s="41">
        <f t="shared" si="2"/>
        <v>0</v>
      </c>
      <c r="I192" s="33"/>
      <c r="J192" s="33"/>
      <c r="K192" s="33" t="s">
        <v>106</v>
      </c>
    </row>
    <row r="193" spans="2:11" ht="14.45" customHeight="1" thickBot="1" x14ac:dyDescent="0.3">
      <c r="B193" s="117"/>
      <c r="C193" s="32" t="s">
        <v>113</v>
      </c>
      <c r="D193" s="31" t="s">
        <v>112</v>
      </c>
      <c r="E193" s="40"/>
      <c r="F193" s="39"/>
      <c r="G193" s="38">
        <v>1E-3</v>
      </c>
      <c r="H193" s="27">
        <f t="shared" si="2"/>
        <v>1E-3</v>
      </c>
      <c r="I193" s="26"/>
      <c r="J193" s="26"/>
      <c r="K193" s="26" t="s">
        <v>105</v>
      </c>
    </row>
    <row r="194" spans="2:11" ht="14.45" customHeight="1" x14ac:dyDescent="0.25">
      <c r="B194" s="115" t="s">
        <v>14</v>
      </c>
      <c r="C194" s="33" t="s">
        <v>13</v>
      </c>
      <c r="D194" s="9" t="s">
        <v>87</v>
      </c>
      <c r="E194" s="44"/>
      <c r="F194" s="45"/>
      <c r="G194" s="42">
        <v>0.96511999999999998</v>
      </c>
      <c r="H194" s="41">
        <f t="shared" si="2"/>
        <v>0.96511999999999998</v>
      </c>
      <c r="I194" s="33"/>
      <c r="J194" s="33"/>
      <c r="K194" s="33" t="s">
        <v>106</v>
      </c>
    </row>
    <row r="195" spans="2:11" ht="14.45" customHeight="1" x14ac:dyDescent="0.25">
      <c r="B195" s="116"/>
      <c r="C195" s="33" t="s">
        <v>111</v>
      </c>
      <c r="D195" s="9" t="s">
        <v>87</v>
      </c>
      <c r="E195" s="44"/>
      <c r="F195" s="45"/>
      <c r="G195" s="42">
        <v>3.3624999999999998</v>
      </c>
      <c r="H195" s="41">
        <f t="shared" si="2"/>
        <v>3.3624999999999998</v>
      </c>
      <c r="I195" s="33"/>
      <c r="J195" s="33"/>
      <c r="K195" s="33" t="s">
        <v>110</v>
      </c>
    </row>
    <row r="196" spans="2:11" ht="14.45" customHeight="1" x14ac:dyDescent="0.25">
      <c r="B196" s="116"/>
      <c r="C196" s="33" t="s">
        <v>109</v>
      </c>
      <c r="D196" s="9" t="s">
        <v>87</v>
      </c>
      <c r="E196" s="44"/>
      <c r="F196" s="45"/>
      <c r="G196" s="42">
        <v>5.8</v>
      </c>
      <c r="H196" s="41">
        <f t="shared" si="2"/>
        <v>5.8</v>
      </c>
      <c r="I196" s="33"/>
      <c r="J196" s="33"/>
      <c r="K196" s="33" t="s">
        <v>106</v>
      </c>
    </row>
    <row r="197" spans="2:11" ht="14.45" customHeight="1" x14ac:dyDescent="0.25">
      <c r="B197" s="116"/>
      <c r="C197" s="33" t="s">
        <v>108</v>
      </c>
      <c r="D197" s="9" t="s">
        <v>87</v>
      </c>
      <c r="E197" s="44"/>
      <c r="F197" s="45"/>
      <c r="G197" s="42">
        <v>1.58667</v>
      </c>
      <c r="H197" s="41">
        <f t="shared" si="2"/>
        <v>1.58667</v>
      </c>
      <c r="I197" s="33"/>
      <c r="J197" s="33"/>
      <c r="K197" s="33" t="s">
        <v>105</v>
      </c>
    </row>
    <row r="198" spans="2:11" ht="14.45" customHeight="1" thickBot="1" x14ac:dyDescent="0.3">
      <c r="B198" s="117"/>
      <c r="C198" s="32" t="s">
        <v>41</v>
      </c>
      <c r="D198" s="31" t="s">
        <v>87</v>
      </c>
      <c r="E198" s="40"/>
      <c r="F198" s="39"/>
      <c r="G198" s="38">
        <v>1.41818</v>
      </c>
      <c r="H198" s="27">
        <f t="shared" si="2"/>
        <v>1.41818</v>
      </c>
      <c r="I198" s="26"/>
      <c r="J198" s="26"/>
      <c r="K198" s="26" t="s">
        <v>103</v>
      </c>
    </row>
    <row r="199" spans="2:11" ht="14.45" customHeight="1" x14ac:dyDescent="0.25">
      <c r="B199" s="115" t="s">
        <v>48</v>
      </c>
      <c r="C199" s="33" t="s">
        <v>107</v>
      </c>
      <c r="D199" s="9" t="s">
        <v>104</v>
      </c>
      <c r="E199" s="44"/>
      <c r="F199" s="43"/>
      <c r="G199" s="42">
        <f>((2.6+2.6+0.6)/3)/1000</f>
        <v>1.9333333333333333E-3</v>
      </c>
      <c r="H199" s="41">
        <f t="shared" si="2"/>
        <v>1.9333333333333333E-3</v>
      </c>
      <c r="I199" s="33"/>
      <c r="J199" s="33"/>
      <c r="K199" s="33" t="s">
        <v>106</v>
      </c>
    </row>
    <row r="200" spans="2:11" ht="14.45" customHeight="1" x14ac:dyDescent="0.25">
      <c r="B200" s="116"/>
      <c r="C200" s="33" t="s">
        <v>50</v>
      </c>
      <c r="D200" s="9" t="s">
        <v>104</v>
      </c>
      <c r="E200" s="44"/>
      <c r="F200" s="43"/>
      <c r="G200" s="42">
        <v>1E-3</v>
      </c>
      <c r="H200" s="41">
        <f t="shared" ref="H200:H223" si="3">SUM(E200:G200)</f>
        <v>1E-3</v>
      </c>
      <c r="I200" s="33"/>
      <c r="J200" s="33"/>
      <c r="K200" s="33" t="s">
        <v>105</v>
      </c>
    </row>
    <row r="201" spans="2:11" ht="14.45" customHeight="1" thickBot="1" x14ac:dyDescent="0.3">
      <c r="B201" s="116"/>
      <c r="C201" s="32" t="s">
        <v>49</v>
      </c>
      <c r="D201" s="31" t="s">
        <v>104</v>
      </c>
      <c r="E201" s="40"/>
      <c r="F201" s="39"/>
      <c r="G201" s="38">
        <v>5.9999999999999995E-4</v>
      </c>
      <c r="H201" s="27">
        <f t="shared" si="3"/>
        <v>5.9999999999999995E-4</v>
      </c>
      <c r="I201" s="26"/>
      <c r="J201" s="26"/>
      <c r="K201" s="26" t="s">
        <v>103</v>
      </c>
    </row>
    <row r="202" spans="2:11" ht="14.45" customHeight="1" x14ac:dyDescent="0.25">
      <c r="B202" s="119" t="s">
        <v>102</v>
      </c>
      <c r="C202" s="33" t="s">
        <v>101</v>
      </c>
      <c r="D202" s="9" t="s">
        <v>87</v>
      </c>
      <c r="E202" s="37"/>
      <c r="F202" s="36"/>
      <c r="G202" s="35">
        <v>2.1280193798449597E-2</v>
      </c>
      <c r="H202" s="34">
        <f t="shared" si="3"/>
        <v>2.1280193798449597E-2</v>
      </c>
      <c r="I202" s="33"/>
      <c r="J202" s="33"/>
      <c r="K202" s="33" t="s">
        <v>100</v>
      </c>
    </row>
    <row r="203" spans="2:11" x14ac:dyDescent="0.25">
      <c r="B203" s="120"/>
      <c r="C203" s="33" t="s">
        <v>5</v>
      </c>
      <c r="D203" s="9" t="s">
        <v>87</v>
      </c>
      <c r="E203" s="37"/>
      <c r="F203" s="36"/>
      <c r="G203" s="35">
        <v>2.1280193798449597E-2</v>
      </c>
      <c r="H203" s="34">
        <f t="shared" si="3"/>
        <v>2.1280193798449597E-2</v>
      </c>
      <c r="I203" s="33"/>
      <c r="J203" s="33"/>
      <c r="K203" s="33" t="s">
        <v>99</v>
      </c>
    </row>
    <row r="204" spans="2:11" x14ac:dyDescent="0.25">
      <c r="B204" s="120"/>
      <c r="C204" s="33" t="s">
        <v>8</v>
      </c>
      <c r="D204" s="9" t="s">
        <v>85</v>
      </c>
      <c r="E204" s="37"/>
      <c r="F204" s="36"/>
      <c r="G204" s="35">
        <v>2.72E-4</v>
      </c>
      <c r="H204" s="34">
        <f t="shared" si="3"/>
        <v>2.72E-4</v>
      </c>
      <c r="I204" s="33"/>
      <c r="J204" s="33"/>
      <c r="K204" s="33" t="s">
        <v>98</v>
      </c>
    </row>
    <row r="205" spans="2:11" x14ac:dyDescent="0.25">
      <c r="B205" s="120"/>
      <c r="C205" s="33" t="s">
        <v>7</v>
      </c>
      <c r="D205" s="9" t="s">
        <v>87</v>
      </c>
      <c r="E205" s="37"/>
      <c r="F205" s="36"/>
      <c r="G205" s="35">
        <v>8.9105813953488395E-3</v>
      </c>
      <c r="H205" s="34">
        <f t="shared" si="3"/>
        <v>8.9105813953488395E-3</v>
      </c>
      <c r="I205" s="33"/>
      <c r="J205" s="33"/>
      <c r="K205" s="33" t="s">
        <v>97</v>
      </c>
    </row>
    <row r="206" spans="2:11" x14ac:dyDescent="0.25">
      <c r="B206" s="120"/>
      <c r="C206" s="33" t="s">
        <v>96</v>
      </c>
      <c r="D206" s="9" t="s">
        <v>87</v>
      </c>
      <c r="E206" s="37"/>
      <c r="F206" s="36"/>
      <c r="G206" s="35">
        <v>8.8832713178294605E-3</v>
      </c>
      <c r="H206" s="34">
        <f t="shared" si="3"/>
        <v>8.8832713178294605E-3</v>
      </c>
      <c r="I206" s="33"/>
      <c r="J206" s="33"/>
      <c r="K206" s="33" t="s">
        <v>95</v>
      </c>
    </row>
    <row r="207" spans="2:11" x14ac:dyDescent="0.25">
      <c r="B207" s="120"/>
      <c r="C207" s="33" t="s">
        <v>94</v>
      </c>
      <c r="D207" s="9" t="s">
        <v>87</v>
      </c>
      <c r="E207" s="37"/>
      <c r="F207" s="36"/>
      <c r="G207" s="35">
        <v>2.1280193798449601E-2</v>
      </c>
      <c r="H207" s="34">
        <f t="shared" si="3"/>
        <v>2.1280193798449601E-2</v>
      </c>
      <c r="I207" s="33"/>
      <c r="J207" s="33"/>
      <c r="K207" s="33" t="s">
        <v>93</v>
      </c>
    </row>
    <row r="208" spans="2:11" x14ac:dyDescent="0.25">
      <c r="B208" s="120"/>
      <c r="C208" s="33" t="s">
        <v>92</v>
      </c>
      <c r="D208" s="9" t="s">
        <v>87</v>
      </c>
      <c r="E208" s="37"/>
      <c r="F208" s="36"/>
      <c r="G208" s="35">
        <v>2.1280193798449601E-2</v>
      </c>
      <c r="H208" s="34">
        <f t="shared" si="3"/>
        <v>2.1280193798449601E-2</v>
      </c>
      <c r="I208" s="33"/>
      <c r="J208" s="33"/>
      <c r="K208" s="33" t="s">
        <v>91</v>
      </c>
    </row>
    <row r="209" spans="2:11" x14ac:dyDescent="0.25">
      <c r="B209" s="120"/>
      <c r="C209" s="33" t="s">
        <v>9</v>
      </c>
      <c r="D209" s="9" t="s">
        <v>87</v>
      </c>
      <c r="E209" s="37"/>
      <c r="F209" s="36"/>
      <c r="G209" s="35">
        <v>2.1280193798449597E-2</v>
      </c>
      <c r="H209" s="34">
        <f t="shared" si="3"/>
        <v>2.1280193798449597E-2</v>
      </c>
      <c r="I209" s="33"/>
      <c r="J209" s="33"/>
      <c r="K209" s="33" t="s">
        <v>90</v>
      </c>
    </row>
    <row r="210" spans="2:11" x14ac:dyDescent="0.25">
      <c r="B210" s="120"/>
      <c r="C210" s="33" t="s">
        <v>6</v>
      </c>
      <c r="D210" s="9" t="s">
        <v>87</v>
      </c>
      <c r="E210" s="37"/>
      <c r="F210" s="36"/>
      <c r="G210" s="35">
        <v>2.1294E-2</v>
      </c>
      <c r="H210" s="34">
        <f t="shared" si="3"/>
        <v>2.1294E-2</v>
      </c>
      <c r="I210" s="33"/>
      <c r="J210" s="33"/>
      <c r="K210" s="33" t="s">
        <v>89</v>
      </c>
    </row>
    <row r="211" spans="2:11" x14ac:dyDescent="0.25">
      <c r="B211" s="120"/>
      <c r="C211" s="33" t="s">
        <v>88</v>
      </c>
      <c r="D211" s="9" t="s">
        <v>87</v>
      </c>
      <c r="E211" s="37"/>
      <c r="F211" s="36"/>
      <c r="G211" s="35">
        <v>2.1294E-2</v>
      </c>
      <c r="H211" s="34">
        <f t="shared" si="3"/>
        <v>2.1294E-2</v>
      </c>
      <c r="I211" s="33"/>
      <c r="J211" s="33"/>
      <c r="K211" s="33" t="s">
        <v>86</v>
      </c>
    </row>
    <row r="212" spans="2:11" ht="15.75" thickBot="1" x14ac:dyDescent="0.3">
      <c r="B212" s="120"/>
      <c r="C212" s="32" t="s">
        <v>10</v>
      </c>
      <c r="D212" s="31" t="s">
        <v>85</v>
      </c>
      <c r="E212" s="30"/>
      <c r="F212" s="29"/>
      <c r="G212" s="28">
        <v>1.4899999999999999E-4</v>
      </c>
      <c r="H212" s="27">
        <f t="shared" si="3"/>
        <v>1.4899999999999999E-4</v>
      </c>
      <c r="I212" s="26"/>
      <c r="J212" s="26"/>
      <c r="K212" s="26" t="s">
        <v>84</v>
      </c>
    </row>
    <row r="213" spans="2:11" x14ac:dyDescent="0.25">
      <c r="B213" s="119" t="s">
        <v>83</v>
      </c>
      <c r="C213" s="20" t="s">
        <v>2</v>
      </c>
      <c r="D213" s="25" t="s">
        <v>82</v>
      </c>
      <c r="E213" s="24"/>
      <c r="F213" s="23"/>
      <c r="G213" s="22">
        <v>5</v>
      </c>
      <c r="H213" s="21">
        <f t="shared" si="3"/>
        <v>5</v>
      </c>
      <c r="I213" s="20"/>
      <c r="J213" s="20"/>
      <c r="K213" s="20"/>
    </row>
    <row r="214" spans="2:11" x14ac:dyDescent="0.25">
      <c r="B214" s="120"/>
      <c r="C214" s="20" t="s">
        <v>81</v>
      </c>
      <c r="D214" s="25"/>
      <c r="E214" s="24"/>
      <c r="F214" s="23"/>
      <c r="G214" s="22"/>
      <c r="H214" s="21">
        <f t="shared" si="3"/>
        <v>0</v>
      </c>
      <c r="I214" s="20"/>
      <c r="J214" s="20"/>
      <c r="K214" s="20"/>
    </row>
    <row r="215" spans="2:11" x14ac:dyDescent="0.25">
      <c r="B215" s="120"/>
      <c r="C215" s="20" t="s">
        <v>80</v>
      </c>
      <c r="D215" s="25"/>
      <c r="E215" s="24"/>
      <c r="F215" s="23"/>
      <c r="G215" s="22"/>
      <c r="H215" s="21">
        <f t="shared" si="3"/>
        <v>0</v>
      </c>
      <c r="I215" s="20"/>
      <c r="J215" s="20"/>
      <c r="K215" s="20"/>
    </row>
    <row r="216" spans="2:11" x14ac:dyDescent="0.25">
      <c r="B216" s="120"/>
      <c r="C216" s="20" t="s">
        <v>79</v>
      </c>
      <c r="D216" s="25"/>
      <c r="E216" s="24"/>
      <c r="F216" s="23"/>
      <c r="G216" s="22"/>
      <c r="H216" s="21">
        <f t="shared" si="3"/>
        <v>0</v>
      </c>
      <c r="I216" s="20"/>
      <c r="J216" s="20"/>
      <c r="K216" s="20"/>
    </row>
    <row r="217" spans="2:11" x14ac:dyDescent="0.25">
      <c r="B217" s="120"/>
      <c r="C217" s="20" t="s">
        <v>78</v>
      </c>
      <c r="D217" s="25"/>
      <c r="E217" s="24"/>
      <c r="F217" s="23"/>
      <c r="G217" s="22"/>
      <c r="H217" s="21">
        <f t="shared" si="3"/>
        <v>0</v>
      </c>
      <c r="I217" s="20"/>
      <c r="J217" s="20"/>
      <c r="K217" s="20"/>
    </row>
    <row r="218" spans="2:11" x14ac:dyDescent="0.25">
      <c r="B218" s="120"/>
      <c r="C218" s="20" t="s">
        <v>77</v>
      </c>
      <c r="D218" s="25"/>
      <c r="E218" s="24"/>
      <c r="F218" s="23"/>
      <c r="G218" s="22"/>
      <c r="H218" s="21">
        <f t="shared" si="3"/>
        <v>0</v>
      </c>
      <c r="I218" s="20"/>
      <c r="J218" s="20"/>
      <c r="K218" s="20"/>
    </row>
    <row r="219" spans="2:11" x14ac:dyDescent="0.25">
      <c r="B219" s="120"/>
      <c r="C219" s="20" t="s">
        <v>76</v>
      </c>
      <c r="D219" s="25"/>
      <c r="E219" s="24"/>
      <c r="F219" s="23"/>
      <c r="G219" s="22"/>
      <c r="H219" s="21">
        <f t="shared" si="3"/>
        <v>0</v>
      </c>
      <c r="I219" s="20"/>
      <c r="J219" s="20"/>
      <c r="K219" s="20"/>
    </row>
    <row r="220" spans="2:11" x14ac:dyDescent="0.25">
      <c r="B220" s="120"/>
      <c r="C220" s="20" t="s">
        <v>75</v>
      </c>
      <c r="D220" s="25"/>
      <c r="E220" s="24"/>
      <c r="F220" s="23"/>
      <c r="G220" s="22"/>
      <c r="H220" s="21">
        <f t="shared" si="3"/>
        <v>0</v>
      </c>
      <c r="I220" s="20"/>
      <c r="J220" s="20"/>
      <c r="K220" s="20"/>
    </row>
    <row r="221" spans="2:11" x14ac:dyDescent="0.25">
      <c r="B221" s="120"/>
      <c r="C221" s="20" t="s">
        <v>74</v>
      </c>
      <c r="D221" s="25"/>
      <c r="E221" s="24"/>
      <c r="F221" s="23"/>
      <c r="G221" s="22"/>
      <c r="H221" s="21">
        <f t="shared" si="3"/>
        <v>0</v>
      </c>
      <c r="I221" s="20"/>
      <c r="J221" s="20"/>
      <c r="K221" s="20"/>
    </row>
    <row r="222" spans="2:11" x14ac:dyDescent="0.25">
      <c r="B222" s="120"/>
      <c r="C222" s="20" t="s">
        <v>73</v>
      </c>
      <c r="D222" s="25"/>
      <c r="E222" s="24"/>
      <c r="F222" s="23"/>
      <c r="G222" s="22"/>
      <c r="H222" s="21">
        <f t="shared" si="3"/>
        <v>0</v>
      </c>
      <c r="I222" s="20"/>
      <c r="J222" s="20"/>
      <c r="K222" s="20"/>
    </row>
    <row r="223" spans="2:11" x14ac:dyDescent="0.25">
      <c r="B223" s="120"/>
      <c r="C223" s="20" t="s">
        <v>72</v>
      </c>
      <c r="D223" s="25"/>
      <c r="E223" s="24"/>
      <c r="F223" s="23"/>
      <c r="G223" s="22"/>
      <c r="H223" s="21">
        <f t="shared" si="3"/>
        <v>0</v>
      </c>
      <c r="I223" s="20"/>
      <c r="J223" s="20"/>
      <c r="K223" s="20"/>
    </row>
  </sheetData>
  <mergeCells count="12">
    <mergeCell ref="B194:B198"/>
    <mergeCell ref="B8:B91"/>
    <mergeCell ref="B213:B223"/>
    <mergeCell ref="I6:K6"/>
    <mergeCell ref="B92:B123"/>
    <mergeCell ref="B124:B152"/>
    <mergeCell ref="B202:B212"/>
    <mergeCell ref="B153:B182"/>
    <mergeCell ref="B183:B193"/>
    <mergeCell ref="B199:B201"/>
    <mergeCell ref="C6:D6"/>
    <mergeCell ref="E6:H6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6E91-DCCA-4D5B-99C0-770043ABC7FA}">
  <dimension ref="A1:AC101"/>
  <sheetViews>
    <sheetView zoomScaleNormal="100" workbookViewId="0">
      <selection activeCell="X13" sqref="X13:X16"/>
    </sheetView>
  </sheetViews>
  <sheetFormatPr baseColWidth="10" defaultRowHeight="15" x14ac:dyDescent="0.25"/>
  <cols>
    <col min="1" max="1" width="39.28515625" bestFit="1" customWidth="1"/>
    <col min="2" max="3" width="21.5703125" customWidth="1"/>
    <col min="4" max="4" width="52.7109375" bestFit="1" customWidth="1"/>
    <col min="5" max="5" width="39.140625" bestFit="1" customWidth="1"/>
    <col min="6" max="6" width="26" customWidth="1"/>
    <col min="7" max="7" width="37.7109375" customWidth="1"/>
    <col min="8" max="8" width="16.7109375" bestFit="1" customWidth="1"/>
    <col min="9" max="9" width="16.7109375" customWidth="1"/>
    <col min="10" max="16" width="35.140625" customWidth="1"/>
    <col min="17" max="17" width="15.85546875" customWidth="1"/>
    <col min="18" max="18" width="19.85546875" bestFit="1" customWidth="1"/>
    <col min="19" max="20" width="38.5703125" customWidth="1"/>
    <col min="21" max="21" width="27" customWidth="1"/>
    <col min="22" max="22" width="48.28515625" bestFit="1" customWidth="1"/>
    <col min="23" max="23" width="33.5703125" bestFit="1" customWidth="1"/>
    <col min="24" max="24" width="19.85546875" bestFit="1" customWidth="1"/>
    <col min="25" max="25" width="24.140625" customWidth="1"/>
    <col min="26" max="26" width="20.42578125" customWidth="1"/>
    <col min="27" max="27" width="15.5703125" customWidth="1"/>
    <col min="28" max="28" width="19.85546875" bestFit="1" customWidth="1"/>
    <col min="30" max="30" width="13.42578125" customWidth="1"/>
    <col min="34" max="34" width="18.42578125" customWidth="1"/>
    <col min="35" max="35" width="14.85546875" customWidth="1"/>
    <col min="36" max="36" width="21.5703125" customWidth="1"/>
  </cols>
  <sheetData>
    <row r="1" spans="1:29" x14ac:dyDescent="0.25">
      <c r="D1" s="95" t="s">
        <v>466</v>
      </c>
      <c r="E1" t="s">
        <v>470</v>
      </c>
    </row>
    <row r="2" spans="1:29" x14ac:dyDescent="0.25">
      <c r="D2" s="93" t="s">
        <v>467</v>
      </c>
      <c r="E2">
        <v>1</v>
      </c>
    </row>
    <row r="3" spans="1:29" x14ac:dyDescent="0.25">
      <c r="D3" s="94" t="s">
        <v>51</v>
      </c>
      <c r="E3">
        <v>1.05</v>
      </c>
      <c r="S3" t="s">
        <v>471</v>
      </c>
      <c r="W3" t="s">
        <v>472</v>
      </c>
      <c r="AA3" t="s">
        <v>473</v>
      </c>
    </row>
    <row r="4" spans="1:29" x14ac:dyDescent="0.25">
      <c r="D4" s="93" t="s">
        <v>468</v>
      </c>
      <c r="E4">
        <v>1.1000000000000001</v>
      </c>
      <c r="S4" t="s">
        <v>474</v>
      </c>
      <c r="T4">
        <v>2</v>
      </c>
      <c r="U4">
        <v>1</v>
      </c>
      <c r="W4" t="s">
        <v>474</v>
      </c>
      <c r="X4">
        <v>2</v>
      </c>
      <c r="Y4">
        <v>1</v>
      </c>
      <c r="AA4" t="s">
        <v>474</v>
      </c>
      <c r="AB4">
        <v>2</v>
      </c>
      <c r="AC4">
        <v>1</v>
      </c>
    </row>
    <row r="5" spans="1:29" x14ac:dyDescent="0.25">
      <c r="D5" s="96" t="s">
        <v>469</v>
      </c>
      <c r="E5">
        <v>1.1499999999999999</v>
      </c>
      <c r="S5" t="s">
        <v>475</v>
      </c>
      <c r="T5">
        <v>1</v>
      </c>
      <c r="U5">
        <v>1</v>
      </c>
      <c r="W5" t="s">
        <v>475</v>
      </c>
      <c r="X5">
        <v>1</v>
      </c>
      <c r="Y5">
        <v>1</v>
      </c>
      <c r="AA5" t="s">
        <v>475</v>
      </c>
      <c r="AB5">
        <v>1</v>
      </c>
      <c r="AC5">
        <v>1</v>
      </c>
    </row>
    <row r="6" spans="1:29" x14ac:dyDescent="0.25">
      <c r="S6" t="s">
        <v>476</v>
      </c>
      <c r="T6">
        <v>2</v>
      </c>
      <c r="U6">
        <v>1</v>
      </c>
      <c r="W6" t="s">
        <v>476</v>
      </c>
      <c r="X6">
        <v>2</v>
      </c>
      <c r="Y6">
        <v>1</v>
      </c>
      <c r="AA6" t="s">
        <v>476</v>
      </c>
      <c r="AB6">
        <v>2</v>
      </c>
      <c r="AC6">
        <v>1</v>
      </c>
    </row>
    <row r="7" spans="1:29" x14ac:dyDescent="0.25">
      <c r="S7" t="s">
        <v>477</v>
      </c>
      <c r="T7">
        <v>5</v>
      </c>
      <c r="U7">
        <v>-1</v>
      </c>
      <c r="W7" t="s">
        <v>477</v>
      </c>
      <c r="X7">
        <v>5</v>
      </c>
      <c r="Y7">
        <v>-1</v>
      </c>
      <c r="AA7" t="s">
        <v>477</v>
      </c>
      <c r="AB7">
        <v>5</v>
      </c>
      <c r="AC7">
        <v>-1</v>
      </c>
    </row>
    <row r="8" spans="1:29" x14ac:dyDescent="0.25">
      <c r="S8" t="s">
        <v>55</v>
      </c>
      <c r="T8">
        <v>14</v>
      </c>
      <c r="U8">
        <v>-1</v>
      </c>
      <c r="W8" t="s">
        <v>56</v>
      </c>
      <c r="X8">
        <v>13</v>
      </c>
      <c r="Y8">
        <v>-1</v>
      </c>
      <c r="AA8" t="s">
        <v>56</v>
      </c>
      <c r="AB8">
        <v>13</v>
      </c>
      <c r="AC8">
        <v>-1</v>
      </c>
    </row>
    <row r="9" spans="1:29" x14ac:dyDescent="0.25">
      <c r="S9" t="s">
        <v>54</v>
      </c>
      <c r="T9">
        <v>15</v>
      </c>
      <c r="U9">
        <v>-1</v>
      </c>
      <c r="W9" t="s">
        <v>55</v>
      </c>
      <c r="X9">
        <v>14</v>
      </c>
      <c r="Y9">
        <v>-1</v>
      </c>
      <c r="AA9" t="s">
        <v>55</v>
      </c>
      <c r="AB9">
        <v>14</v>
      </c>
      <c r="AC9">
        <v>-1</v>
      </c>
    </row>
    <row r="10" spans="1:29" x14ac:dyDescent="0.25">
      <c r="A10" s="97" t="s">
        <v>478</v>
      </c>
      <c r="S10" t="s">
        <v>53</v>
      </c>
      <c r="T10">
        <v>17</v>
      </c>
      <c r="U10">
        <v>-1</v>
      </c>
      <c r="W10" t="s">
        <v>54</v>
      </c>
      <c r="X10">
        <v>15</v>
      </c>
      <c r="Y10">
        <v>-1</v>
      </c>
      <c r="AA10" t="s">
        <v>54</v>
      </c>
      <c r="AB10">
        <v>15</v>
      </c>
      <c r="AC10">
        <v>-1</v>
      </c>
    </row>
    <row r="11" spans="1:29" x14ac:dyDescent="0.25">
      <c r="S11" t="s">
        <v>52</v>
      </c>
      <c r="T11">
        <v>18</v>
      </c>
      <c r="U11">
        <v>-1</v>
      </c>
    </row>
    <row r="13" spans="1:29" x14ac:dyDescent="0.25">
      <c r="V13" s="92" t="s">
        <v>41</v>
      </c>
      <c r="X13" t="s">
        <v>48</v>
      </c>
      <c r="Z13" t="s">
        <v>12</v>
      </c>
    </row>
    <row r="14" spans="1:29" x14ac:dyDescent="0.25">
      <c r="A14" s="92" t="s">
        <v>479</v>
      </c>
      <c r="B14" t="s">
        <v>32</v>
      </c>
      <c r="D14" t="s">
        <v>25</v>
      </c>
      <c r="F14" s="92" t="s">
        <v>19</v>
      </c>
      <c r="S14" s="92" t="s">
        <v>15</v>
      </c>
      <c r="V14" s="93" t="s">
        <v>43</v>
      </c>
      <c r="X14" t="s">
        <v>107</v>
      </c>
      <c r="Z14" t="s">
        <v>13</v>
      </c>
    </row>
    <row r="15" spans="1:29" x14ac:dyDescent="0.25">
      <c r="A15" s="93" t="s">
        <v>4</v>
      </c>
      <c r="B15" t="s">
        <v>448</v>
      </c>
      <c r="D15" t="s">
        <v>288</v>
      </c>
      <c r="F15" s="93" t="s">
        <v>229</v>
      </c>
      <c r="S15" s="93" t="s">
        <v>175</v>
      </c>
      <c r="V15" s="94" t="s">
        <v>124</v>
      </c>
      <c r="X15" t="s">
        <v>50</v>
      </c>
      <c r="Z15" t="s">
        <v>111</v>
      </c>
    </row>
    <row r="16" spans="1:29" x14ac:dyDescent="0.25">
      <c r="A16" s="94" t="s">
        <v>19</v>
      </c>
      <c r="B16" t="s">
        <v>447</v>
      </c>
      <c r="D16" t="s">
        <v>29</v>
      </c>
      <c r="F16" s="94" t="s">
        <v>227</v>
      </c>
      <c r="S16" s="94" t="s">
        <v>16</v>
      </c>
      <c r="V16" s="93" t="s">
        <v>47</v>
      </c>
      <c r="X16" t="s">
        <v>49</v>
      </c>
      <c r="Z16" t="s">
        <v>109</v>
      </c>
    </row>
    <row r="17" spans="1:26" x14ac:dyDescent="0.25">
      <c r="A17" s="93" t="s">
        <v>48</v>
      </c>
      <c r="B17" t="s">
        <v>36</v>
      </c>
      <c r="D17" t="s">
        <v>30</v>
      </c>
      <c r="F17" s="93" t="s">
        <v>23</v>
      </c>
      <c r="S17" s="93" t="s">
        <v>172</v>
      </c>
      <c r="V17" s="94" t="s">
        <v>121</v>
      </c>
      <c r="Z17" t="s">
        <v>108</v>
      </c>
    </row>
    <row r="18" spans="1:26" x14ac:dyDescent="0.25">
      <c r="A18" s="94" t="s">
        <v>41</v>
      </c>
      <c r="B18" t="s">
        <v>444</v>
      </c>
      <c r="D18" t="s">
        <v>28</v>
      </c>
      <c r="F18" s="94" t="s">
        <v>224</v>
      </c>
      <c r="S18" s="94" t="s">
        <v>170</v>
      </c>
      <c r="V18" s="93" t="s">
        <v>119</v>
      </c>
      <c r="Z18" t="s">
        <v>41</v>
      </c>
    </row>
    <row r="19" spans="1:26" x14ac:dyDescent="0.25">
      <c r="A19" s="93" t="s">
        <v>25</v>
      </c>
      <c r="B19" t="s">
        <v>442</v>
      </c>
      <c r="D19" t="s">
        <v>283</v>
      </c>
      <c r="F19" s="93" t="s">
        <v>222</v>
      </c>
      <c r="S19" s="93" t="s">
        <v>168</v>
      </c>
      <c r="V19" s="94" t="s">
        <v>46</v>
      </c>
    </row>
    <row r="20" spans="1:26" x14ac:dyDescent="0.25">
      <c r="A20" s="94" t="s">
        <v>12</v>
      </c>
      <c r="B20" t="s">
        <v>39</v>
      </c>
      <c r="D20" t="s">
        <v>281</v>
      </c>
      <c r="F20" s="94" t="s">
        <v>220</v>
      </c>
      <c r="S20" s="94" t="s">
        <v>166</v>
      </c>
      <c r="V20" s="93" t="s">
        <v>44</v>
      </c>
    </row>
    <row r="21" spans="1:26" x14ac:dyDescent="0.25">
      <c r="A21" s="93" t="s">
        <v>32</v>
      </c>
      <c r="B21" t="s">
        <v>37</v>
      </c>
      <c r="D21" t="s">
        <v>279</v>
      </c>
      <c r="F21" s="93" t="s">
        <v>218</v>
      </c>
      <c r="S21" s="93" t="s">
        <v>164</v>
      </c>
      <c r="V21" s="94" t="s">
        <v>45</v>
      </c>
    </row>
    <row r="22" spans="1:26" x14ac:dyDescent="0.25">
      <c r="A22" s="94" t="s">
        <v>15</v>
      </c>
      <c r="B22" t="s">
        <v>38</v>
      </c>
      <c r="D22" t="s">
        <v>27</v>
      </c>
      <c r="F22" s="94" t="s">
        <v>216</v>
      </c>
      <c r="S22" s="94" t="s">
        <v>162</v>
      </c>
      <c r="V22" s="93" t="s">
        <v>114</v>
      </c>
    </row>
    <row r="23" spans="1:26" x14ac:dyDescent="0.25">
      <c r="A23" s="93" t="s">
        <v>1</v>
      </c>
      <c r="B23" t="s">
        <v>437</v>
      </c>
      <c r="D23" t="s">
        <v>276</v>
      </c>
      <c r="F23" s="93" t="s">
        <v>21</v>
      </c>
      <c r="S23" s="93" t="s">
        <v>160</v>
      </c>
      <c r="V23" s="94" t="s">
        <v>42</v>
      </c>
    </row>
    <row r="24" spans="1:26" x14ac:dyDescent="0.25">
      <c r="B24" t="s">
        <v>435</v>
      </c>
      <c r="D24" t="s">
        <v>274</v>
      </c>
      <c r="F24" s="94" t="s">
        <v>213</v>
      </c>
      <c r="S24" s="94" t="s">
        <v>158</v>
      </c>
      <c r="V24" s="93" t="s">
        <v>113</v>
      </c>
    </row>
    <row r="25" spans="1:26" x14ac:dyDescent="0.25">
      <c r="B25" t="s">
        <v>433</v>
      </c>
      <c r="D25" t="s">
        <v>272</v>
      </c>
      <c r="F25" s="93" t="s">
        <v>211</v>
      </c>
      <c r="S25" s="93" t="s">
        <v>156</v>
      </c>
    </row>
    <row r="26" spans="1:26" x14ac:dyDescent="0.25">
      <c r="B26" t="s">
        <v>431</v>
      </c>
      <c r="D26" t="s">
        <v>270</v>
      </c>
      <c r="F26" s="94" t="s">
        <v>209</v>
      </c>
      <c r="S26" s="94" t="s">
        <v>154</v>
      </c>
    </row>
    <row r="27" spans="1:26" x14ac:dyDescent="0.25">
      <c r="B27" t="s">
        <v>429</v>
      </c>
      <c r="D27" t="s">
        <v>268</v>
      </c>
      <c r="F27" s="93" t="s">
        <v>207</v>
      </c>
      <c r="S27" s="93" t="s">
        <v>152</v>
      </c>
    </row>
    <row r="28" spans="1:26" x14ac:dyDescent="0.25">
      <c r="B28" t="s">
        <v>427</v>
      </c>
      <c r="D28" t="s">
        <v>266</v>
      </c>
      <c r="F28" s="94" t="s">
        <v>22</v>
      </c>
      <c r="S28" s="94" t="s">
        <v>150</v>
      </c>
    </row>
    <row r="29" spans="1:26" x14ac:dyDescent="0.25">
      <c r="B29" t="s">
        <v>425</v>
      </c>
      <c r="D29" t="s">
        <v>264</v>
      </c>
      <c r="F29" s="93" t="s">
        <v>204</v>
      </c>
      <c r="S29" s="93" t="s">
        <v>148</v>
      </c>
    </row>
    <row r="30" spans="1:26" x14ac:dyDescent="0.25">
      <c r="B30" t="s">
        <v>423</v>
      </c>
      <c r="D30" t="s">
        <v>26</v>
      </c>
      <c r="F30" s="94" t="s">
        <v>202</v>
      </c>
      <c r="S30" s="94" t="s">
        <v>146</v>
      </c>
    </row>
    <row r="31" spans="1:26" x14ac:dyDescent="0.25">
      <c r="B31" t="s">
        <v>421</v>
      </c>
      <c r="D31" t="s">
        <v>261</v>
      </c>
      <c r="F31" s="93" t="s">
        <v>200</v>
      </c>
      <c r="S31" s="93" t="s">
        <v>144</v>
      </c>
    </row>
    <row r="32" spans="1:26" x14ac:dyDescent="0.25">
      <c r="B32" t="s">
        <v>419</v>
      </c>
      <c r="D32" t="s">
        <v>259</v>
      </c>
      <c r="F32" s="94" t="s">
        <v>198</v>
      </c>
      <c r="S32" s="94" t="s">
        <v>142</v>
      </c>
    </row>
    <row r="33" spans="2:19" x14ac:dyDescent="0.25">
      <c r="B33" t="s">
        <v>417</v>
      </c>
      <c r="D33" t="s">
        <v>257</v>
      </c>
      <c r="F33" s="93" t="s">
        <v>20</v>
      </c>
      <c r="S33" s="93" t="s">
        <v>140</v>
      </c>
    </row>
    <row r="34" spans="2:19" x14ac:dyDescent="0.25">
      <c r="B34" t="s">
        <v>415</v>
      </c>
      <c r="D34" t="s">
        <v>255</v>
      </c>
      <c r="F34" s="94" t="s">
        <v>195</v>
      </c>
      <c r="S34" s="94" t="s">
        <v>138</v>
      </c>
    </row>
    <row r="35" spans="2:19" x14ac:dyDescent="0.25">
      <c r="B35" t="s">
        <v>413</v>
      </c>
      <c r="D35" t="s">
        <v>253</v>
      </c>
      <c r="F35" s="93" t="s">
        <v>193</v>
      </c>
      <c r="S35" s="93" t="s">
        <v>136</v>
      </c>
    </row>
    <row r="36" spans="2:19" x14ac:dyDescent="0.25">
      <c r="B36" t="s">
        <v>411</v>
      </c>
      <c r="D36" t="s">
        <v>251</v>
      </c>
      <c r="F36" s="94" t="s">
        <v>191</v>
      </c>
      <c r="S36" s="94" t="s">
        <v>134</v>
      </c>
    </row>
    <row r="37" spans="2:19" x14ac:dyDescent="0.25">
      <c r="B37" t="s">
        <v>409</v>
      </c>
      <c r="D37" t="s">
        <v>249</v>
      </c>
      <c r="F37" s="93" t="s">
        <v>189</v>
      </c>
      <c r="S37" s="93" t="s">
        <v>132</v>
      </c>
    </row>
    <row r="38" spans="2:19" x14ac:dyDescent="0.25">
      <c r="B38" t="s">
        <v>407</v>
      </c>
      <c r="D38" t="s">
        <v>247</v>
      </c>
      <c r="F38" s="94" t="s">
        <v>187</v>
      </c>
      <c r="S38" s="94" t="s">
        <v>131</v>
      </c>
    </row>
    <row r="39" spans="2:19" x14ac:dyDescent="0.25">
      <c r="B39" t="s">
        <v>405</v>
      </c>
      <c r="D39" t="s">
        <v>245</v>
      </c>
      <c r="F39" s="93" t="s">
        <v>185</v>
      </c>
      <c r="S39" s="93" t="s">
        <v>130</v>
      </c>
    </row>
    <row r="40" spans="2:19" x14ac:dyDescent="0.25">
      <c r="B40" t="s">
        <v>403</v>
      </c>
      <c r="D40" t="s">
        <v>243</v>
      </c>
      <c r="F40" s="94" t="s">
        <v>183</v>
      </c>
      <c r="S40" s="94" t="s">
        <v>129</v>
      </c>
    </row>
    <row r="41" spans="2:19" x14ac:dyDescent="0.25">
      <c r="B41" t="s">
        <v>401</v>
      </c>
      <c r="D41" t="s">
        <v>241</v>
      </c>
      <c r="F41" s="93" t="s">
        <v>181</v>
      </c>
      <c r="S41" s="93" t="s">
        <v>17</v>
      </c>
    </row>
    <row r="42" spans="2:19" x14ac:dyDescent="0.25">
      <c r="B42" t="s">
        <v>399</v>
      </c>
      <c r="D42" t="s">
        <v>239</v>
      </c>
      <c r="F42" s="94" t="s">
        <v>179</v>
      </c>
      <c r="S42" s="94" t="s">
        <v>128</v>
      </c>
    </row>
    <row r="43" spans="2:19" x14ac:dyDescent="0.25">
      <c r="B43" t="s">
        <v>35</v>
      </c>
      <c r="D43" t="s">
        <v>237</v>
      </c>
      <c r="F43" s="93" t="s">
        <v>177</v>
      </c>
      <c r="S43" s="93" t="s">
        <v>127</v>
      </c>
    </row>
    <row r="44" spans="2:19" x14ac:dyDescent="0.25">
      <c r="B44" t="s">
        <v>34</v>
      </c>
      <c r="D44" t="s">
        <v>235</v>
      </c>
      <c r="S44" s="94" t="s">
        <v>126</v>
      </c>
    </row>
    <row r="45" spans="2:19" x14ac:dyDescent="0.25">
      <c r="B45" t="s">
        <v>395</v>
      </c>
      <c r="D45" t="s">
        <v>233</v>
      </c>
    </row>
    <row r="46" spans="2:19" x14ac:dyDescent="0.25">
      <c r="B46" t="s">
        <v>33</v>
      </c>
      <c r="D46" t="s">
        <v>231</v>
      </c>
    </row>
    <row r="47" spans="2:19" x14ac:dyDescent="0.25">
      <c r="B47" t="s">
        <v>392</v>
      </c>
    </row>
    <row r="48" spans="2:19" x14ac:dyDescent="0.25">
      <c r="B48" t="s">
        <v>390</v>
      </c>
    </row>
    <row r="49" spans="2:2" x14ac:dyDescent="0.25">
      <c r="B49" t="s">
        <v>388</v>
      </c>
    </row>
    <row r="50" spans="2:2" x14ac:dyDescent="0.25">
      <c r="B50" t="s">
        <v>386</v>
      </c>
    </row>
    <row r="51" spans="2:2" x14ac:dyDescent="0.25">
      <c r="B51" t="s">
        <v>384</v>
      </c>
    </row>
    <row r="52" spans="2:2" x14ac:dyDescent="0.25">
      <c r="B52" t="s">
        <v>382</v>
      </c>
    </row>
    <row r="53" spans="2:2" x14ac:dyDescent="0.25">
      <c r="B53" t="s">
        <v>380</v>
      </c>
    </row>
    <row r="54" spans="2:2" x14ac:dyDescent="0.25">
      <c r="B54" t="s">
        <v>378</v>
      </c>
    </row>
    <row r="55" spans="2:2" x14ac:dyDescent="0.25">
      <c r="B55" t="s">
        <v>376</v>
      </c>
    </row>
    <row r="56" spans="2:2" x14ac:dyDescent="0.25">
      <c r="B56" t="s">
        <v>374</v>
      </c>
    </row>
    <row r="57" spans="2:2" x14ac:dyDescent="0.25">
      <c r="B57" t="s">
        <v>372</v>
      </c>
    </row>
    <row r="58" spans="2:2" x14ac:dyDescent="0.25">
      <c r="B58" t="s">
        <v>370</v>
      </c>
    </row>
    <row r="59" spans="2:2" x14ac:dyDescent="0.25">
      <c r="B59" t="s">
        <v>368</v>
      </c>
    </row>
    <row r="60" spans="2:2" x14ac:dyDescent="0.25">
      <c r="B60" t="s">
        <v>366</v>
      </c>
    </row>
    <row r="61" spans="2:2" x14ac:dyDescent="0.25">
      <c r="B61" t="s">
        <v>364</v>
      </c>
    </row>
    <row r="62" spans="2:2" x14ac:dyDescent="0.25">
      <c r="B62" t="s">
        <v>362</v>
      </c>
    </row>
    <row r="63" spans="2:2" x14ac:dyDescent="0.25">
      <c r="B63" t="s">
        <v>360</v>
      </c>
    </row>
    <row r="64" spans="2:2" x14ac:dyDescent="0.25">
      <c r="B64" t="s">
        <v>358</v>
      </c>
    </row>
    <row r="65" spans="2:2" x14ac:dyDescent="0.25">
      <c r="B65" t="s">
        <v>356</v>
      </c>
    </row>
    <row r="66" spans="2:2" x14ac:dyDescent="0.25">
      <c r="B66" t="s">
        <v>354</v>
      </c>
    </row>
    <row r="67" spans="2:2" x14ac:dyDescent="0.25">
      <c r="B67" t="s">
        <v>352</v>
      </c>
    </row>
    <row r="68" spans="2:2" x14ac:dyDescent="0.25">
      <c r="B68" t="s">
        <v>350</v>
      </c>
    </row>
    <row r="69" spans="2:2" x14ac:dyDescent="0.25">
      <c r="B69" t="s">
        <v>348</v>
      </c>
    </row>
    <row r="70" spans="2:2" x14ac:dyDescent="0.25">
      <c r="B70" t="s">
        <v>346</v>
      </c>
    </row>
    <row r="71" spans="2:2" x14ac:dyDescent="0.25">
      <c r="B71" t="s">
        <v>344</v>
      </c>
    </row>
    <row r="72" spans="2:2" x14ac:dyDescent="0.25">
      <c r="B72" t="s">
        <v>342</v>
      </c>
    </row>
    <row r="73" spans="2:2" x14ac:dyDescent="0.25">
      <c r="B73" t="s">
        <v>340</v>
      </c>
    </row>
    <row r="74" spans="2:2" x14ac:dyDescent="0.25">
      <c r="B74" t="s">
        <v>338</v>
      </c>
    </row>
    <row r="75" spans="2:2" x14ac:dyDescent="0.25">
      <c r="B75" t="s">
        <v>336</v>
      </c>
    </row>
    <row r="76" spans="2:2" x14ac:dyDescent="0.25">
      <c r="B76" t="s">
        <v>334</v>
      </c>
    </row>
    <row r="77" spans="2:2" x14ac:dyDescent="0.25">
      <c r="B77" t="s">
        <v>332</v>
      </c>
    </row>
    <row r="78" spans="2:2" x14ac:dyDescent="0.25">
      <c r="B78" t="s">
        <v>330</v>
      </c>
    </row>
    <row r="79" spans="2:2" x14ac:dyDescent="0.25">
      <c r="B79" t="s">
        <v>328</v>
      </c>
    </row>
    <row r="80" spans="2:2" x14ac:dyDescent="0.25">
      <c r="B80" t="s">
        <v>326</v>
      </c>
    </row>
    <row r="81" spans="2:2" x14ac:dyDescent="0.25">
      <c r="B81" t="s">
        <v>324</v>
      </c>
    </row>
    <row r="82" spans="2:2" x14ac:dyDescent="0.25">
      <c r="B82" t="s">
        <v>322</v>
      </c>
    </row>
    <row r="83" spans="2:2" x14ac:dyDescent="0.25">
      <c r="B83" t="s">
        <v>320</v>
      </c>
    </row>
    <row r="84" spans="2:2" x14ac:dyDescent="0.25">
      <c r="B84" t="s">
        <v>318</v>
      </c>
    </row>
    <row r="85" spans="2:2" x14ac:dyDescent="0.25">
      <c r="B85" t="s">
        <v>316</v>
      </c>
    </row>
    <row r="86" spans="2:2" x14ac:dyDescent="0.25">
      <c r="B86" t="s">
        <v>480</v>
      </c>
    </row>
    <row r="87" spans="2:2" x14ac:dyDescent="0.25">
      <c r="B87" t="s">
        <v>312</v>
      </c>
    </row>
    <row r="88" spans="2:2" x14ac:dyDescent="0.25">
      <c r="B88" t="s">
        <v>310</v>
      </c>
    </row>
    <row r="89" spans="2:2" x14ac:dyDescent="0.25">
      <c r="B89" t="s">
        <v>308</v>
      </c>
    </row>
    <row r="90" spans="2:2" x14ac:dyDescent="0.25">
      <c r="B90" t="s">
        <v>306</v>
      </c>
    </row>
    <row r="91" spans="2:2" x14ac:dyDescent="0.25">
      <c r="B91" t="s">
        <v>304</v>
      </c>
    </row>
    <row r="92" spans="2:2" x14ac:dyDescent="0.25">
      <c r="B92" t="s">
        <v>302</v>
      </c>
    </row>
    <row r="93" spans="2:2" x14ac:dyDescent="0.25">
      <c r="B93" t="s">
        <v>300</v>
      </c>
    </row>
    <row r="94" spans="2:2" x14ac:dyDescent="0.25">
      <c r="B94" t="s">
        <v>298</v>
      </c>
    </row>
    <row r="95" spans="2:2" x14ac:dyDescent="0.25">
      <c r="B95" t="s">
        <v>296</v>
      </c>
    </row>
    <row r="96" spans="2:2" x14ac:dyDescent="0.25">
      <c r="B96" t="s">
        <v>294</v>
      </c>
    </row>
    <row r="97" spans="2:22" x14ac:dyDescent="0.25">
      <c r="B97" t="s">
        <v>292</v>
      </c>
    </row>
    <row r="98" spans="2:22" x14ac:dyDescent="0.25">
      <c r="B98" t="s">
        <v>290</v>
      </c>
    </row>
    <row r="101" spans="2:22" x14ac:dyDescent="0.25">
      <c r="R101" t="s">
        <v>481</v>
      </c>
      <c r="S101" t="s">
        <v>481</v>
      </c>
      <c r="U101" t="s">
        <v>481</v>
      </c>
      <c r="V101" t="s">
        <v>481</v>
      </c>
    </row>
  </sheetData>
  <pageMargins left="0.7" right="0.7" top="0.78740157499999996" bottom="0.78740157499999996" header="0.3" footer="0.3"/>
  <pageSetup paperSize="9" orientation="portrait" r:id="rId1"/>
  <legacyDrawing r:id="rId2"/>
  <tableParts count="1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9</vt:i4>
      </vt:variant>
    </vt:vector>
  </HeadingPairs>
  <TitlesOfParts>
    <vt:vector size="13" baseType="lpstr">
      <vt:lpstr>Zusatzmodul - Mensa</vt:lpstr>
      <vt:lpstr>Teilbilanz Mensa</vt:lpstr>
      <vt:lpstr>Emissionsfaktoren Mensa</vt:lpstr>
      <vt:lpstr>Dropdowns</vt:lpstr>
      <vt:lpstr>Datenqualitaet</vt:lpstr>
      <vt:lpstr>'Teilbilanz Mensa'!Druckbereich</vt:lpstr>
      <vt:lpstr>Fleisch_und_alternative_Proteinlieferanten</vt:lpstr>
      <vt:lpstr>Getränke</vt:lpstr>
      <vt:lpstr>'Zusatzmodul - Mensa'!Info_Energie</vt:lpstr>
      <vt:lpstr>Kategorie_Mensa</vt:lpstr>
      <vt:lpstr>'Teilbilanz Mensa'!Mensa</vt:lpstr>
      <vt:lpstr>Stärke_öl_oder_zuckerhaltige_Produkte</vt:lpstr>
      <vt:lpstr>Weitere_Emissionsquellen_Mensa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Gaertner Florian</dc:creator>
  <cp:lastModifiedBy>hswt</cp:lastModifiedBy>
  <dcterms:created xsi:type="dcterms:W3CDTF">2015-06-05T18:19:34Z</dcterms:created>
  <dcterms:modified xsi:type="dcterms:W3CDTF">2025-11-26T10:25:44Z</dcterms:modified>
</cp:coreProperties>
</file>